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Sheet1" sheetId="1" r:id="rId1"/>
    <sheet name="План прих.и прим.2022г" sheetId="2" r:id="rId2"/>
    <sheet name="план расхода" sheetId="3" r:id="rId3"/>
  </sheets>
  <definedNames>
    <definedName name="_xlnm.Print_Titles" localSheetId="1">'План прих.и прим.2022г'!$6:$8</definedName>
  </definedNames>
  <calcPr fullCalcOnLoad="1"/>
</workbook>
</file>

<file path=xl/sharedStrings.xml><?xml version="1.0" encoding="utf-8"?>
<sst xmlns="http://schemas.openxmlformats.org/spreadsheetml/2006/main" count="537" uniqueCount="523">
  <si>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</si>
  <si>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</si>
  <si>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</si>
  <si>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</si>
  <si>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</si>
  <si>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</si>
  <si>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</si>
  <si>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</si>
  <si>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</si>
  <si>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</si>
  <si>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</si>
  <si>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</si>
  <si>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</si>
  <si>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</si>
  <si>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</si>
  <si>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</si>
  <si>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</si>
  <si>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</si>
  <si>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</si>
  <si>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</si>
  <si>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</si>
  <si>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Текуће донације</t>
  </si>
  <si>
    <t>Приходи од донација</t>
  </si>
  <si>
    <t>ДРУГИ ПРИХОДИ</t>
  </si>
  <si>
    <t>Позитивне курсне разлике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</si>
  <si>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</si>
  <si>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</si>
  <si>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</si>
  <si>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</si>
  <si>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</si>
  <si>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</si>
  <si>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</si>
  <si>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</si>
  <si>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</si>
  <si>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</si>
  <si>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</si>
  <si>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</si>
  <si>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</si>
  <si>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</si>
  <si>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3</t>
  </si>
  <si>
    <t>3.1</t>
  </si>
  <si>
    <t>4</t>
  </si>
  <si>
    <t>4.1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</si>
  <si>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</si>
  <si>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</si>
  <si>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</si>
  <si>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</si>
  <si>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</si>
  <si>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</si>
  <si>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</si>
  <si>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</si>
  <si>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</si>
  <si>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</si>
  <si>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</si>
  <si>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</si>
  <si>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</si>
  <si>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</si>
  <si>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</si>
  <si>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</si>
  <si>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</si>
  <si>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</si>
  <si>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</si>
  <si>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</si>
  <si>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</si>
  <si>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</si>
  <si>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</si>
  <si>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</si>
  <si>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</si>
  <si>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</si>
  <si>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</si>
  <si>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</si>
  <si>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</si>
  <si>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</si>
  <si>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</si>
  <si>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</si>
  <si>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</si>
  <si>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</si>
  <si>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</si>
  <si>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</si>
  <si>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</si>
  <si>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</si>
  <si>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</si>
  <si>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</si>
  <si>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</si>
  <si>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</si>
  <si>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</si>
  <si>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</si>
  <si>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</si>
  <si>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</si>
  <si>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</si>
  <si>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</si>
  <si>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</si>
  <si>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</si>
  <si>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</si>
  <si>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</si>
  <si>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</si>
  <si>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</si>
  <si>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</si>
  <si>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</si>
  <si>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</si>
  <si>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</si>
  <si>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</si>
  <si>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</si>
  <si>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</si>
  <si>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</si>
  <si>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</si>
  <si>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</si>
  <si>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</si>
  <si>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</si>
  <si>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</si>
  <si>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</si>
  <si>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</si>
  <si>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</si>
  <si>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</si>
  <si>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</si>
  <si>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</si>
  <si>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</si>
  <si>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</si>
  <si>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</si>
  <si>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</si>
  <si>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</si>
  <si>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</si>
  <si>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</si>
  <si>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</si>
  <si>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</si>
  <si>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</si>
  <si>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</si>
  <si>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</si>
  <si>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</si>
  <si>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</si>
  <si>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</si>
  <si>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</si>
  <si>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</si>
  <si>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</si>
  <si>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</si>
  <si>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</si>
  <si>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</si>
  <si>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</si>
  <si>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</si>
  <si>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</si>
  <si>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</si>
  <si>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</si>
  <si>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</si>
  <si>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</si>
  <si>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</si>
  <si>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</si>
  <si>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</si>
  <si>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</si>
  <si>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</si>
  <si>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</si>
  <si>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</si>
  <si>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</si>
  <si>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</si>
  <si>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</si>
  <si>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</si>
  <si>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</si>
  <si>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</si>
  <si>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</si>
  <si>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</si>
  <si>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</si>
  <si>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</si>
  <si>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</si>
  <si>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</si>
  <si>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</si>
  <si>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</si>
  <si>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</si>
  <si>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</si>
  <si>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</si>
  <si>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</si>
  <si>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</si>
  <si>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</si>
  <si>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</si>
  <si>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</si>
  <si>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</si>
  <si>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</si>
  <si>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</si>
  <si>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</si>
  <si>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</si>
  <si>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</si>
  <si>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</si>
  <si>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</si>
  <si>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</si>
  <si>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</si>
  <si>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</si>
  <si>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</si>
  <si>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</si>
  <si>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</si>
  <si>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</si>
  <si>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</si>
  <si>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</si>
  <si>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</si>
  <si>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</si>
  <si>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</si>
  <si>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</si>
  <si>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</si>
  <si>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</si>
  <si>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</si>
  <si>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</si>
  <si>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</si>
  <si>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</si>
  <si>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</si>
  <si>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</si>
  <si>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</si>
  <si>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</si>
  <si>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</si>
  <si>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</si>
  <si>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</si>
  <si>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</si>
  <si>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</si>
  <si>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</si>
  <si>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</si>
  <si>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</si>
  <si>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</si>
  <si>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</si>
  <si>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</si>
  <si>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</si>
  <si>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</si>
  <si>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</si>
  <si>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</si>
  <si>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</si>
  <si>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</si>
  <si>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</si>
  <si>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</si>
  <si>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</si>
  <si>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</si>
  <si>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</si>
  <si>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</si>
  <si>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</si>
  <si>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</si>
  <si>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</si>
  <si>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</si>
  <si>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</si>
  <si>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</si>
  <si>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</si>
  <si>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</si>
  <si>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</si>
  <si>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</si>
  <si>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</si>
  <si>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</si>
  <si>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</si>
  <si>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</si>
  <si>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</si>
  <si>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</si>
  <si>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</si>
  <si>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</si>
  <si>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</si>
  <si>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</si>
  <si>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</si>
  <si>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</si>
  <si>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</si>
  <si>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</si>
  <si>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</si>
  <si>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</si>
  <si>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</si>
  <si>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</si>
  <si>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</si>
  <si>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</si>
  <si>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</si>
  <si>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</si>
  <si>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</si>
  <si>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</si>
  <si>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</si>
  <si>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</si>
  <si>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</si>
  <si>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</si>
  <si>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</si>
  <si>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</si>
  <si>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</si>
  <si>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</si>
  <si>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</si>
  <si>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</si>
  <si>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</si>
  <si>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</si>
  <si>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</si>
  <si>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</si>
  <si>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</si>
  <si>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</si>
  <si>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</si>
  <si>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</si>
  <si>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</si>
  <si>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</si>
  <si>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</si>
  <si>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</si>
  <si>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</si>
  <si>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</si>
  <si>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</si>
  <si>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</si>
  <si>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</si>
  <si>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</si>
  <si>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</si>
  <si>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</si>
  <si>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</si>
  <si>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</si>
  <si>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</si>
  <si>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</si>
  <si>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</si>
  <si>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</si>
  <si>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</si>
  <si>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</si>
  <si>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</si>
  <si>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</si>
  <si>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</si>
  <si>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</si>
  <si>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</si>
  <si>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</si>
  <si>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</si>
  <si>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</si>
  <si>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</si>
  <si>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</si>
  <si>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</si>
  <si>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</si>
  <si>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</si>
  <si>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</si>
  <si>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</si>
  <si>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</si>
  <si>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</si>
  <si>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</si>
  <si>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</si>
  <si>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</si>
  <si>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</si>
  <si>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</si>
  <si>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</si>
  <si>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</si>
  <si>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</si>
  <si>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</si>
  <si>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</si>
  <si>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</si>
  <si>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</si>
  <si>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</si>
  <si>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</si>
  <si>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</si>
  <si>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</si>
  <si>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</si>
  <si>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</si>
  <si>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</si>
  <si>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</si>
  <si>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</si>
  <si>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</si>
  <si>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</si>
  <si>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</si>
  <si>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</si>
  <si>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</si>
  <si>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</si>
  <si>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</si>
  <si>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</si>
  <si>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</si>
  <si>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</si>
  <si>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</si>
  <si>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</si>
  <si>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</si>
  <si>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</si>
  <si>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</si>
  <si>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</si>
  <si>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</si>
  <si>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</si>
  <si>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</si>
  <si>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</si>
  <si>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</si>
  <si>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</si>
  <si>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</si>
  <si>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</si>
  <si>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</si>
  <si>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</si>
  <si>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</si>
  <si>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</si>
  <si>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</si>
  <si>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</si>
  <si>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</si>
  <si>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</si>
  <si>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</si>
  <si>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</si>
  <si>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</si>
  <si>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</si>
  <si>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</si>
  <si>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</si>
  <si>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</si>
  <si>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</si>
  <si>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</si>
  <si>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</si>
  <si>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</si>
  <si>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</si>
  <si>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</si>
  <si>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</si>
  <si>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</si>
  <si>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</si>
  <si>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</si>
  <si>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</si>
  <si>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</si>
  <si>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</si>
  <si>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</si>
  <si>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</si>
  <si>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</si>
  <si>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</si>
  <si>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2.1.2.1</t>
  </si>
  <si>
    <t>Издаци  за  нефинансијску  имовину (2.1)</t>
  </si>
  <si>
    <t>Основна  средства (2.1.1+2.1.2)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</si>
  <si>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</si>
  <si>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</si>
  <si>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</si>
  <si>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</si>
  <si>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</si>
  <si>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</si>
  <si>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</si>
  <si>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</si>
  <si>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>3.1.1</t>
  </si>
  <si>
    <t>4.2</t>
  </si>
  <si>
    <t>4.3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</si>
  <si>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</si>
  <si>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</si>
  <si>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</si>
  <si>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</si>
  <si>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</si>
  <si>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</si>
  <si>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</si>
  <si>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</si>
  <si>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</si>
  <si>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2.1.1.7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</si>
  <si>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</si>
  <si>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</si>
  <si>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</si>
  <si>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Трошкови специјализованих услуга по пројектима</t>
  </si>
  <si>
    <t>Медицински  потрошни  материјал (шприцеви, игле, ланцете итд)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</si>
  <si>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</si>
  <si>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</si>
  <si>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1.1.4.2.</t>
  </si>
  <si>
    <t>Остале накнаде трошкова запослених</t>
  </si>
  <si>
    <t xml:space="preserve"> Коришћење  услуга и роба (1.2.1+1.2.2+1.2.3+1.2.4+1.2.5+1.2.6)</t>
  </si>
  <si>
    <t>Трошкови специјализованих услуга за тестирање на лични захтев грађана на SARS-CoV-2</t>
  </si>
  <si>
    <t>1.4.1.1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</si>
  <si>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</si>
  <si>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</si>
  <si>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</si>
  <si>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</si>
  <si>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</si>
  <si>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</si>
  <si>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</si>
  <si>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</si>
  <si>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1.5.2</t>
  </si>
  <si>
    <t>1.5.2.1</t>
  </si>
  <si>
    <t>1.5.2.2</t>
  </si>
  <si>
    <t>1.5.2.3</t>
  </si>
  <si>
    <t>2.1.1.4</t>
  </si>
  <si>
    <t>1+2</t>
  </si>
  <si>
    <t>УКУПНИ РАСХОДИ И ИЗДАЦИ (I+II)</t>
  </si>
  <si>
    <t>74</t>
  </si>
  <si>
    <t>742</t>
  </si>
  <si>
    <t>Сопствени приходи из претходне године</t>
  </si>
  <si>
    <t xml:space="preserve">Приходи са благајне </t>
  </si>
  <si>
    <t>Приходи  од РФЗО за тестирање на лични захтев грађана на SARS-CoV-2</t>
  </si>
  <si>
    <t>745</t>
  </si>
  <si>
    <t>79</t>
  </si>
  <si>
    <t>5.4.</t>
  </si>
  <si>
    <t>8</t>
  </si>
  <si>
    <t>ЗА 2022. ГОДИНУ</t>
  </si>
  <si>
    <t>ИНСТИТУТА ЗА JАВНО ЗДРАВЉЕ СРБИЈЕ  "ДР МИЛАН ЈОВАНОВИЋ БАТУТ" ЗА  2022. годину</t>
  </si>
  <si>
    <t>ДОНАЦИЈЕ, ПОМОЋИ И ТРАНСФЕРИ</t>
  </si>
  <si>
    <r>
      <rPr>
        <b/>
        <sz val="10"/>
        <color indexed="8"/>
        <rFont val="Arial"/>
        <family val="2"/>
      </rPr>
      <t>2.1</t>
    </r>
    <r>
      <rPr>
        <b/>
        <sz val="10"/>
        <color indexed="8"/>
        <rFont val="Arial"/>
        <family val="2"/>
      </rPr>
      <t>.</t>
    </r>
  </si>
  <si>
    <t>741</t>
  </si>
  <si>
    <t>Приходи од имовине</t>
  </si>
  <si>
    <t>741411</t>
  </si>
  <si>
    <t>Приходи од имовине који прип. имаоцима полиса осигурања</t>
  </si>
  <si>
    <t>Приходи од продаје добара и услуга</t>
  </si>
  <si>
    <t>Приходи од продаје добара и услуга од стране трж. организац.</t>
  </si>
  <si>
    <t>2.2.6</t>
  </si>
  <si>
    <t>ПРЕНЕТА СРЕДСТВА ИЗ ПРЕТХОДНЕ ГОДИНЕ</t>
  </si>
  <si>
    <t>2.3</t>
  </si>
  <si>
    <t>744</t>
  </si>
  <si>
    <t>Добровољни трансф. од физичких и правних лица</t>
  </si>
  <si>
    <t>2.3.1</t>
  </si>
  <si>
    <t>Донације - текући добровољни трансфери од физичких и правних лица</t>
  </si>
  <si>
    <t>2.4</t>
  </si>
  <si>
    <t>Мешовити и неодређени приходи</t>
  </si>
  <si>
    <t>2.4.1</t>
  </si>
  <si>
    <t>2.4.2</t>
  </si>
  <si>
    <t>2.4.3</t>
  </si>
  <si>
    <t>2.4.4</t>
  </si>
  <si>
    <t>2.4.5</t>
  </si>
  <si>
    <t>МЕМОРАНДУМСКЕ СТАВКЕ ЗА РЕФУНДАЦИЈУ РАСХОДА</t>
  </si>
  <si>
    <t>3.1.2</t>
  </si>
  <si>
    <t>Приходи  из  Буџета - општи интерес</t>
  </si>
  <si>
    <t>5.2.</t>
  </si>
  <si>
    <t>5.3.</t>
  </si>
  <si>
    <t>5.5</t>
  </si>
  <si>
    <t>Приходи  из  Буџета - услуга тестирања и вакцинисања физичких лица против COVID-19</t>
  </si>
  <si>
    <t>5.6.</t>
  </si>
  <si>
    <t>Приходи из Буџета МЗ - Студија праћења ефеката имунизације против COVID-19 обољења у Републици Србији</t>
  </si>
  <si>
    <t>УКУПНО ТЕКУЋИ ПРИХОДИ (1+2+3+4+5)</t>
  </si>
  <si>
    <t>СВЕГА РАСПОЛОЖИВА СРЕДСТВА ЗА ПОКРИЋЕ РАСХОДА И ИЗДАТАКА У 2022. години</t>
  </si>
  <si>
    <t>Конто - економска класификација</t>
  </si>
  <si>
    <t>Текући  расходи (1.1+1.2+1.3+1.4+1.5)</t>
  </si>
  <si>
    <t>Закуп осталог простора</t>
  </si>
  <si>
    <t>1.2.1.22</t>
  </si>
  <si>
    <t>1.2.4.1</t>
  </si>
  <si>
    <t>1.2.4.6</t>
  </si>
  <si>
    <t>Трошкови специјализованих услуга за тестирање на лични захтев грађана на SARS-CoV-3 на Аеродрому</t>
  </si>
  <si>
    <t>1.2.4.7</t>
  </si>
  <si>
    <t>Трошкови специјализованих услуга за тестирања и вакцинисања физичких лица на COVID-19</t>
  </si>
  <si>
    <t>1.2.5.11</t>
  </si>
  <si>
    <t>1.2.5.12</t>
  </si>
  <si>
    <t>1.2.5.19</t>
  </si>
  <si>
    <t>ХТЗ опрема - (рукавице, маске, каљаче и др)</t>
  </si>
  <si>
    <t>Остали административни материјал  (санитарне књи., печати, књиге за пацијенте, табулир са логом, картони за пацијенте, обрасци и друго)</t>
  </si>
  <si>
    <t>Остале дотације и трансфери (1.4.1)</t>
  </si>
  <si>
    <t>Остали  расходи (1.5.1+1.5.2)</t>
  </si>
  <si>
    <t>СВЕГА РАСПОЛОЖИВА СРЕДСТВА ЗА ПОКРИЋЕ РАСХОДА И ИЗДАТАКА У 2022.г (III+IV)</t>
  </si>
  <si>
    <t>Приходи из Буџета - Пројекат подршка активностима удружења грађана у области превенције и контроле ХИВ инфекције</t>
  </si>
  <si>
    <t>Приходи из Буџета - Програм успостављање информац. система за Регистар лица оболелих од болести зависности</t>
  </si>
  <si>
    <t>Приходи из Буџета - Унапр. система праћења и процене успешности одговора на ХИВ/АИДС и ППИ кроз унапр.база података</t>
  </si>
  <si>
    <t>5.5.</t>
  </si>
  <si>
    <t>5.7.</t>
  </si>
  <si>
    <t>5.8</t>
  </si>
  <si>
    <t>Приходи из буџета-Пројекат Едукације за саветнике из удруђења на тему добровољног, поверљивог и анонимног саветовања пре и после тестирања на ХИВ и друге патогене клијенте из кључних популација у ризику заједнице</t>
  </si>
  <si>
    <t>Радови на комуникационим инсталацијама и опреми за централно снабдевање специјалним гасовима</t>
  </si>
  <si>
    <t>ДРУГИ РЕБАЛАНС ФИНАНСИЈСКОГ ПЛАНА ПРЕМА ИЗВОРИМА ФИНАНСИРАЊА</t>
  </si>
  <si>
    <t>ПРИХОДИ И ПРИМАЊА ЗА 2022.годину у хиљадама динара</t>
  </si>
  <si>
    <t>РАСХОДИ И ИЗДАЦИ ЗА 2022. ГОДИНУ у хиљадама динара</t>
  </si>
  <si>
    <t xml:space="preserve"> ДРУГИ РЕБАЛАНС ФИНАНСИЈСКОГ ПЛАНА</t>
  </si>
  <si>
    <t>Јул 2022. године</t>
  </si>
  <si>
    <t xml:space="preserve"> ДРУГИ РЕБАЛАНС ФИНАНСИЈСКОГ ПЛАНА ПРЕМА ИЗВОРИМА ФИНАНСИРАЊА</t>
  </si>
  <si>
    <t>Управног одбора</t>
  </si>
  <si>
    <t xml:space="preserve">  </t>
  </si>
  <si>
    <t xml:space="preserve">                                              Председник</t>
  </si>
  <si>
    <r>
      <t xml:space="preserve">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                                                     Прим. др sc. мед. Небојша Милетић</t>
    </r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</si>
</sst>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/>
    </xf>
    <xf numFmtId="187" fontId="1" fillId="0" borderId="0" xfId="42" applyFont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4" fontId="5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3" fontId="18" fillId="0" borderId="11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" fontId="52" fillId="0" borderId="19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top" wrapText="1"/>
    </xf>
    <xf numFmtId="3" fontId="53" fillId="0" borderId="22" xfId="0" applyNumberFormat="1" applyFont="1" applyFill="1" applyBorder="1" applyAlignment="1">
      <alignment horizontal="right" vertical="center" wrapText="1"/>
    </xf>
    <xf numFmtId="3" fontId="53" fillId="0" borderId="23" xfId="0" applyNumberFormat="1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vertical="top" wrapText="1"/>
    </xf>
    <xf numFmtId="3" fontId="53" fillId="0" borderId="25" xfId="0" applyNumberFormat="1" applyFont="1" applyFill="1" applyBorder="1" applyAlignment="1">
      <alignment horizontal="right" vertical="center" wrapText="1"/>
    </xf>
    <xf numFmtId="3" fontId="53" fillId="0" borderId="26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top"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1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horizontal="right" vertical="center" wrapText="1"/>
    </xf>
    <xf numFmtId="3" fontId="52" fillId="0" borderId="11" xfId="0" applyNumberFormat="1" applyFont="1" applyFill="1" applyBorder="1" applyAlignment="1">
      <alignment vertical="center" wrapText="1"/>
    </xf>
    <xf numFmtId="49" fontId="19" fillId="32" borderId="12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vertical="top" wrapText="1"/>
    </xf>
    <xf numFmtId="3" fontId="52" fillId="32" borderId="1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3" fontId="53" fillId="32" borderId="10" xfId="0" applyNumberFormat="1" applyFont="1" applyFill="1" applyBorder="1" applyAlignment="1">
      <alignment horizontal="right" vertical="center" wrapText="1"/>
    </xf>
    <xf numFmtId="3" fontId="53" fillId="32" borderId="11" xfId="0" applyNumberFormat="1" applyFont="1" applyFill="1" applyBorder="1" applyAlignment="1">
      <alignment horizontal="right" vertical="center" wrapText="1"/>
    </xf>
    <xf numFmtId="3" fontId="52" fillId="0" borderId="10" xfId="42" applyNumberFormat="1" applyFont="1" applyFill="1" applyBorder="1" applyAlignment="1">
      <alignment/>
    </xf>
    <xf numFmtId="0" fontId="52" fillId="0" borderId="10" xfId="0" applyFont="1" applyFill="1" applyBorder="1" applyAlignment="1">
      <alignment wrapText="1" shrinkToFit="1"/>
    </xf>
    <xf numFmtId="0" fontId="52" fillId="32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distributed" wrapText="1"/>
    </xf>
    <xf numFmtId="3" fontId="53" fillId="0" borderId="11" xfId="0" applyNumberFormat="1" applyFont="1" applyFill="1" applyBorder="1" applyAlignment="1">
      <alignment horizontal="right" vertical="center" wrapText="1"/>
    </xf>
    <xf numFmtId="3" fontId="53" fillId="0" borderId="10" xfId="42" applyNumberFormat="1" applyFont="1" applyFill="1" applyBorder="1" applyAlignment="1">
      <alignment/>
    </xf>
    <xf numFmtId="3" fontId="52" fillId="32" borderId="10" xfId="42" applyNumberFormat="1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top" wrapText="1"/>
    </xf>
    <xf numFmtId="3" fontId="52" fillId="0" borderId="14" xfId="0" applyNumberFormat="1" applyFont="1" applyFill="1" applyBorder="1" applyAlignment="1">
      <alignment horizontal="right" vertical="center" wrapText="1"/>
    </xf>
    <xf numFmtId="3" fontId="52" fillId="32" borderId="14" xfId="0" applyNumberFormat="1" applyFont="1" applyFill="1" applyBorder="1" applyAlignment="1">
      <alignment horizontal="right" vertical="center" wrapText="1"/>
    </xf>
    <xf numFmtId="3" fontId="52" fillId="32" borderId="14" xfId="42" applyNumberFormat="1" applyFont="1" applyFill="1" applyBorder="1" applyAlignment="1">
      <alignment/>
    </xf>
    <xf numFmtId="3" fontId="53" fillId="32" borderId="22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vertical="top" wrapText="1"/>
    </xf>
    <xf numFmtId="3" fontId="53" fillId="0" borderId="28" xfId="0" applyNumberFormat="1" applyFont="1" applyFill="1" applyBorder="1" applyAlignment="1">
      <alignment horizontal="right" vertical="center" wrapText="1"/>
    </xf>
    <xf numFmtId="3" fontId="53" fillId="32" borderId="28" xfId="0" applyNumberFormat="1" applyFont="1" applyFill="1" applyBorder="1" applyAlignment="1">
      <alignment horizontal="right" vertical="center" wrapText="1"/>
    </xf>
    <xf numFmtId="3" fontId="53" fillId="0" borderId="29" xfId="0" applyNumberFormat="1" applyFont="1" applyFill="1" applyBorder="1" applyAlignment="1">
      <alignment vertical="center" wrapText="1"/>
    </xf>
    <xf numFmtId="3" fontId="52" fillId="32" borderId="17" xfId="0" applyNumberFormat="1" applyFont="1" applyFill="1" applyBorder="1" applyAlignment="1">
      <alignment vertical="center" wrapText="1"/>
    </xf>
    <xf numFmtId="3" fontId="52" fillId="0" borderId="17" xfId="0" applyNumberFormat="1" applyFont="1" applyFill="1" applyBorder="1" applyAlignment="1">
      <alignment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/>
    </xf>
    <xf numFmtId="3" fontId="52" fillId="0" borderId="30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 vertical="center" wrapText="1"/>
    </xf>
    <xf numFmtId="3" fontId="53" fillId="0" borderId="23" xfId="0" applyNumberFormat="1" applyFont="1" applyFill="1" applyBorder="1" applyAlignment="1">
      <alignment horizontal="right" vertical="center" wrapText="1"/>
    </xf>
    <xf numFmtId="0" fontId="53" fillId="0" borderId="31" xfId="0" applyFont="1" applyFill="1" applyBorder="1" applyAlignment="1">
      <alignment horizontal="left" vertical="center" wrapText="1"/>
    </xf>
    <xf numFmtId="3" fontId="53" fillId="0" borderId="2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3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 wrapText="1"/>
    </xf>
    <xf numFmtId="4" fontId="53" fillId="0" borderId="0" xfId="0" applyNumberFormat="1" applyFont="1" applyFill="1" applyAlignment="1">
      <alignment vertical="center" wrapText="1"/>
    </xf>
    <xf numFmtId="3" fontId="53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/>
    </xf>
    <xf numFmtId="4" fontId="17" fillId="0" borderId="0" xfId="0" applyNumberFormat="1" applyFont="1" applyAlignment="1">
      <alignment horizontal="right" vertical="center"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 indent="6"/>
    </xf>
    <xf numFmtId="0" fontId="53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/>
    </xf>
    <xf numFmtId="4" fontId="53" fillId="0" borderId="0" xfId="0" applyNumberFormat="1" applyFont="1" applyFill="1" applyAlignment="1">
      <alignment horizontal="right" vertical="center" wrapText="1"/>
    </xf>
    <xf numFmtId="0" fontId="53" fillId="0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7">
      <selection activeCell="A18" sqref="A18"/>
    </sheetView>
  </sheetViews>
  <sheetFormatPr defaultColWidth="9.140625" defaultRowHeight="15"/>
  <cols>
    <col min="1" max="1" width="146.57421875" style="0" customWidth="1"/>
  </cols>
  <sheetData>
    <row r="1" ht="18">
      <c r="A1" s="20" t="s">
        <v>411</v>
      </c>
    </row>
    <row r="2" ht="18">
      <c r="A2" s="20" t="s">
        <v>412</v>
      </c>
    </row>
    <row r="3" ht="15">
      <c r="A3" s="21"/>
    </row>
    <row r="4" ht="15">
      <c r="A4" s="21"/>
    </row>
    <row r="5" ht="15">
      <c r="A5" s="21"/>
    </row>
    <row r="6" ht="15">
      <c r="A6" s="21"/>
    </row>
    <row r="7" ht="15">
      <c r="A7" s="21"/>
    </row>
    <row r="8" ht="71.25" customHeight="1">
      <c r="A8" s="22"/>
    </row>
    <row r="9" ht="36.75" customHeight="1">
      <c r="A9" s="22" t="s">
        <v>516</v>
      </c>
    </row>
    <row r="10" ht="22.5">
      <c r="A10" s="27" t="s">
        <v>413</v>
      </c>
    </row>
    <row r="11" ht="30" customHeight="1">
      <c r="A11" s="27" t="s">
        <v>453</v>
      </c>
    </row>
    <row r="12" ht="27">
      <c r="A12" s="22"/>
    </row>
    <row r="17" ht="140.25" customHeight="1"/>
    <row r="18" ht="15.75">
      <c r="A18" s="28" t="s">
        <v>517</v>
      </c>
    </row>
  </sheetData>
  <sheetProtection/>
  <printOptions/>
  <pageMargins left="0.75" right="0.75" top="1" bottom="1" header="0.5" footer="0.5"/>
  <pageSetup horizontalDpi="360" verticalDpi="36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7.00390625" style="41" customWidth="1"/>
    <col min="2" max="2" width="16.7109375" style="11" customWidth="1"/>
    <col min="3" max="3" width="53.421875" style="41" customWidth="1"/>
    <col min="4" max="5" width="18.8515625" style="41" customWidth="1"/>
    <col min="6" max="6" width="16.00390625" style="2" customWidth="1"/>
    <col min="7" max="7" width="16.140625" style="41" customWidth="1"/>
    <col min="8" max="9" width="16.28125" style="41" customWidth="1"/>
    <col min="10" max="10" width="11.00390625" style="1" bestFit="1" customWidth="1"/>
    <col min="11" max="11" width="12.7109375" style="1" bestFit="1" customWidth="1"/>
    <col min="12" max="12" width="13.28125" style="1" bestFit="1" customWidth="1"/>
    <col min="13" max="16384" width="9.140625" style="1" customWidth="1"/>
  </cols>
  <sheetData>
    <row r="1" spans="1:9" ht="15.75" customHeight="1">
      <c r="A1" s="192" t="s">
        <v>518</v>
      </c>
      <c r="B1" s="192"/>
      <c r="C1" s="192"/>
      <c r="D1" s="192"/>
      <c r="E1" s="192"/>
      <c r="F1" s="192"/>
      <c r="G1" s="192"/>
      <c r="H1" s="192"/>
      <c r="I1" s="192"/>
    </row>
    <row r="2" spans="1:9" ht="15.75" customHeight="1">
      <c r="A2" s="192" t="s">
        <v>454</v>
      </c>
      <c r="B2" s="192"/>
      <c r="C2" s="192"/>
      <c r="D2" s="192"/>
      <c r="E2" s="192"/>
      <c r="F2" s="192"/>
      <c r="G2" s="192"/>
      <c r="H2" s="192"/>
      <c r="I2" s="192"/>
    </row>
    <row r="3" spans="1:9" ht="15.75" customHeight="1" thickBot="1">
      <c r="A3" s="13"/>
      <c r="B3" s="13"/>
      <c r="C3" s="13"/>
      <c r="D3" s="13"/>
      <c r="E3" s="13"/>
      <c r="F3" s="13"/>
      <c r="G3" s="13"/>
      <c r="H3" s="13"/>
      <c r="I3" s="13"/>
    </row>
    <row r="4" spans="2:9" ht="16.5" thickBot="1">
      <c r="B4" s="3"/>
      <c r="C4" s="4"/>
      <c r="D4" s="5"/>
      <c r="E4" s="5"/>
      <c r="F4" s="6"/>
      <c r="G4" s="5"/>
      <c r="H4" s="193" t="s">
        <v>12</v>
      </c>
      <c r="I4" s="194"/>
    </row>
    <row r="5" spans="2:9" ht="16.5" customHeight="1" thickBot="1">
      <c r="B5" s="195" t="s">
        <v>3</v>
      </c>
      <c r="C5" s="195"/>
      <c r="D5" s="195"/>
      <c r="E5" s="18"/>
      <c r="F5" s="7"/>
      <c r="G5" s="7"/>
      <c r="I5" s="7"/>
    </row>
    <row r="6" spans="1:9" ht="21" customHeight="1">
      <c r="A6" s="196" t="s">
        <v>10</v>
      </c>
      <c r="B6" s="187" t="s">
        <v>20</v>
      </c>
      <c r="C6" s="187" t="s">
        <v>0</v>
      </c>
      <c r="D6" s="189" t="s">
        <v>514</v>
      </c>
      <c r="E6" s="190"/>
      <c r="F6" s="190"/>
      <c r="G6" s="190"/>
      <c r="H6" s="190"/>
      <c r="I6" s="191"/>
    </row>
    <row r="7" spans="1:9" ht="63.75" customHeight="1">
      <c r="A7" s="197"/>
      <c r="B7" s="188"/>
      <c r="C7" s="188"/>
      <c r="D7" s="49" t="s">
        <v>13</v>
      </c>
      <c r="E7" s="49" t="s">
        <v>45</v>
      </c>
      <c r="F7" s="50" t="s">
        <v>9</v>
      </c>
      <c r="G7" s="51" t="s">
        <v>2</v>
      </c>
      <c r="H7" s="51" t="s">
        <v>419</v>
      </c>
      <c r="I7" s="52" t="s">
        <v>1</v>
      </c>
    </row>
    <row r="8" spans="1:9" s="12" customFormat="1" ht="11.25" customHeight="1">
      <c r="A8" s="53">
        <v>0</v>
      </c>
      <c r="B8" s="54">
        <v>1</v>
      </c>
      <c r="C8" s="54">
        <v>2</v>
      </c>
      <c r="D8" s="54">
        <v>4</v>
      </c>
      <c r="E8" s="54">
        <v>5</v>
      </c>
      <c r="F8" s="55">
        <v>6</v>
      </c>
      <c r="G8" s="55">
        <v>7</v>
      </c>
      <c r="H8" s="55">
        <v>8</v>
      </c>
      <c r="I8" s="56" t="s">
        <v>46</v>
      </c>
    </row>
    <row r="9" spans="1:11" s="8" customFormat="1" ht="16.5" customHeight="1">
      <c r="A9" s="57">
        <v>1</v>
      </c>
      <c r="B9" s="58">
        <v>73</v>
      </c>
      <c r="C9" s="59" t="s">
        <v>455</v>
      </c>
      <c r="D9" s="60">
        <f aca="true" t="shared" si="0" ref="D9:I10">D10</f>
        <v>0</v>
      </c>
      <c r="E9" s="60">
        <f t="shared" si="0"/>
        <v>0</v>
      </c>
      <c r="F9" s="60">
        <f t="shared" si="0"/>
        <v>0</v>
      </c>
      <c r="G9" s="60">
        <f t="shared" si="0"/>
        <v>34000</v>
      </c>
      <c r="H9" s="60">
        <f t="shared" si="0"/>
        <v>0</v>
      </c>
      <c r="I9" s="61">
        <f t="shared" si="0"/>
        <v>34000</v>
      </c>
      <c r="K9" s="9"/>
    </row>
    <row r="10" spans="1:11" s="8" customFormat="1" ht="16.5" customHeight="1">
      <c r="A10" s="62" t="s">
        <v>33</v>
      </c>
      <c r="B10" s="58">
        <v>732</v>
      </c>
      <c r="C10" s="59" t="s">
        <v>21</v>
      </c>
      <c r="D10" s="63">
        <f t="shared" si="0"/>
        <v>0</v>
      </c>
      <c r="E10" s="63">
        <f t="shared" si="0"/>
        <v>0</v>
      </c>
      <c r="F10" s="63">
        <f t="shared" si="0"/>
        <v>0</v>
      </c>
      <c r="G10" s="63">
        <f t="shared" si="0"/>
        <v>34000</v>
      </c>
      <c r="H10" s="63">
        <f t="shared" si="0"/>
        <v>0</v>
      </c>
      <c r="I10" s="64">
        <f t="shared" si="0"/>
        <v>34000</v>
      </c>
      <c r="K10" s="9"/>
    </row>
    <row r="11" spans="1:9" s="8" customFormat="1" ht="16.5" customHeight="1">
      <c r="A11" s="65" t="s">
        <v>34</v>
      </c>
      <c r="B11" s="19">
        <v>732121</v>
      </c>
      <c r="C11" s="66" t="s">
        <v>22</v>
      </c>
      <c r="D11" s="63">
        <v>0</v>
      </c>
      <c r="E11" s="63">
        <v>0</v>
      </c>
      <c r="F11" s="63">
        <v>0</v>
      </c>
      <c r="G11" s="63">
        <v>34000</v>
      </c>
      <c r="H11" s="63">
        <v>0</v>
      </c>
      <c r="I11" s="67">
        <f>D11+E11+F11+G11+H11</f>
        <v>34000</v>
      </c>
    </row>
    <row r="12" spans="1:11" s="8" customFormat="1" ht="15">
      <c r="A12" s="57" t="s">
        <v>35</v>
      </c>
      <c r="B12" s="68" t="s">
        <v>444</v>
      </c>
      <c r="C12" s="69" t="s">
        <v>23</v>
      </c>
      <c r="D12" s="60">
        <f aca="true" t="shared" si="1" ref="D12:G13">D15+D24</f>
        <v>0</v>
      </c>
      <c r="E12" s="60">
        <f t="shared" si="1"/>
        <v>0</v>
      </c>
      <c r="F12" s="60">
        <f t="shared" si="1"/>
        <v>0</v>
      </c>
      <c r="G12" s="60">
        <f>G13+G15+G22+G24</f>
        <v>10000</v>
      </c>
      <c r="H12" s="60">
        <f>H13+H15+H22+H24</f>
        <v>331516</v>
      </c>
      <c r="I12" s="61">
        <f>I13+I15+I22+I24</f>
        <v>341516</v>
      </c>
      <c r="K12" s="9"/>
    </row>
    <row r="13" spans="1:11" ht="15.75" customHeight="1">
      <c r="A13" s="62" t="s">
        <v>456</v>
      </c>
      <c r="B13" s="68" t="s">
        <v>457</v>
      </c>
      <c r="C13" s="69" t="s">
        <v>458</v>
      </c>
      <c r="D13" s="70">
        <f t="shared" si="1"/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>H14</f>
        <v>1000</v>
      </c>
      <c r="I13" s="71">
        <f>D13+E13+F13+G13+H13</f>
        <v>1000</v>
      </c>
      <c r="K13" s="10"/>
    </row>
    <row r="14" spans="1:11" ht="25.5">
      <c r="A14" s="65" t="s">
        <v>37</v>
      </c>
      <c r="B14" s="72" t="s">
        <v>459</v>
      </c>
      <c r="C14" s="73" t="s">
        <v>460</v>
      </c>
      <c r="D14" s="63">
        <v>0</v>
      </c>
      <c r="E14" s="63">
        <v>0</v>
      </c>
      <c r="F14" s="63">
        <v>0</v>
      </c>
      <c r="G14" s="63">
        <v>0</v>
      </c>
      <c r="H14" s="63">
        <v>1000</v>
      </c>
      <c r="I14" s="64">
        <f>D14+E14+F14+G14+H14</f>
        <v>1000</v>
      </c>
      <c r="K14" s="10"/>
    </row>
    <row r="15" spans="1:11" ht="15">
      <c r="A15" s="62" t="s">
        <v>398</v>
      </c>
      <c r="B15" s="68" t="s">
        <v>445</v>
      </c>
      <c r="C15" s="69" t="s">
        <v>461</v>
      </c>
      <c r="D15" s="70">
        <f aca="true" t="shared" si="2" ref="D15:I15">D16+D17+D18+D19+D20+D21</f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267230</v>
      </c>
      <c r="I15" s="74">
        <f t="shared" si="2"/>
        <v>267230</v>
      </c>
      <c r="K15" s="10"/>
    </row>
    <row r="16" spans="1:11" ht="25.5">
      <c r="A16" s="65" t="s">
        <v>399</v>
      </c>
      <c r="B16" s="19">
        <v>742121</v>
      </c>
      <c r="C16" s="75" t="s">
        <v>462</v>
      </c>
      <c r="D16" s="63">
        <v>0</v>
      </c>
      <c r="E16" s="63">
        <v>0</v>
      </c>
      <c r="F16" s="63">
        <v>0</v>
      </c>
      <c r="G16" s="63">
        <v>0</v>
      </c>
      <c r="H16" s="76">
        <v>52000</v>
      </c>
      <c r="I16" s="67">
        <f aca="true" t="shared" si="3" ref="I16:I21">D16+E16+F16+G16+H16</f>
        <v>52000</v>
      </c>
      <c r="J16" s="10"/>
      <c r="K16" s="10"/>
    </row>
    <row r="17" spans="1:11" ht="15">
      <c r="A17" s="65" t="s">
        <v>400</v>
      </c>
      <c r="B17" s="19">
        <v>742121</v>
      </c>
      <c r="C17" s="75" t="s">
        <v>446</v>
      </c>
      <c r="D17" s="63">
        <v>0</v>
      </c>
      <c r="E17" s="63">
        <v>0</v>
      </c>
      <c r="F17" s="63">
        <v>0</v>
      </c>
      <c r="G17" s="63">
        <v>0</v>
      </c>
      <c r="H17" s="63">
        <v>18000</v>
      </c>
      <c r="I17" s="67">
        <f t="shared" si="3"/>
        <v>18000</v>
      </c>
      <c r="K17" s="10"/>
    </row>
    <row r="18" spans="1:11" ht="15">
      <c r="A18" s="65" t="s">
        <v>401</v>
      </c>
      <c r="B18" s="19">
        <v>7421210</v>
      </c>
      <c r="C18" s="75" t="s">
        <v>447</v>
      </c>
      <c r="D18" s="63">
        <v>0</v>
      </c>
      <c r="E18" s="63">
        <v>0</v>
      </c>
      <c r="F18" s="63">
        <v>0</v>
      </c>
      <c r="G18" s="63">
        <v>0</v>
      </c>
      <c r="H18" s="63">
        <v>35000</v>
      </c>
      <c r="I18" s="67">
        <f>D18+E18+F18+G18+H18</f>
        <v>35000</v>
      </c>
      <c r="K18" s="10"/>
    </row>
    <row r="19" spans="1:9" ht="25.5">
      <c r="A19" s="65" t="s">
        <v>402</v>
      </c>
      <c r="B19" s="19">
        <v>7421214</v>
      </c>
      <c r="C19" s="75" t="s">
        <v>448</v>
      </c>
      <c r="D19" s="63">
        <v>0</v>
      </c>
      <c r="E19" s="63">
        <v>0</v>
      </c>
      <c r="F19" s="63">
        <v>0</v>
      </c>
      <c r="G19" s="63">
        <v>0</v>
      </c>
      <c r="H19" s="63">
        <v>108220</v>
      </c>
      <c r="I19" s="67">
        <f t="shared" si="3"/>
        <v>108220</v>
      </c>
    </row>
    <row r="20" spans="1:11" ht="15">
      <c r="A20" s="65" t="s">
        <v>403</v>
      </c>
      <c r="B20" s="19">
        <v>742322</v>
      </c>
      <c r="C20" s="75" t="s">
        <v>24</v>
      </c>
      <c r="D20" s="63">
        <v>0</v>
      </c>
      <c r="E20" s="63">
        <v>0</v>
      </c>
      <c r="F20" s="63">
        <v>0</v>
      </c>
      <c r="G20" s="63">
        <v>0</v>
      </c>
      <c r="H20" s="63">
        <v>10</v>
      </c>
      <c r="I20" s="67">
        <f t="shared" si="3"/>
        <v>10</v>
      </c>
      <c r="K20" s="9"/>
    </row>
    <row r="21" spans="1:9" ht="15">
      <c r="A21" s="65" t="s">
        <v>463</v>
      </c>
      <c r="B21" s="19"/>
      <c r="C21" s="75" t="s">
        <v>464</v>
      </c>
      <c r="D21" s="63">
        <v>0</v>
      </c>
      <c r="E21" s="63">
        <v>0</v>
      </c>
      <c r="F21" s="63">
        <v>0</v>
      </c>
      <c r="G21" s="63">
        <v>0</v>
      </c>
      <c r="H21" s="63">
        <v>54000</v>
      </c>
      <c r="I21" s="67">
        <f t="shared" si="3"/>
        <v>54000</v>
      </c>
    </row>
    <row r="22" spans="1:9" ht="30">
      <c r="A22" s="62" t="s">
        <v>465</v>
      </c>
      <c r="B22" s="68" t="s">
        <v>466</v>
      </c>
      <c r="C22" s="69" t="s">
        <v>467</v>
      </c>
      <c r="D22" s="70">
        <f>D23+D24+D25+D26+D27</f>
        <v>0</v>
      </c>
      <c r="E22" s="70">
        <f>E23+E24+E25+E26+E27</f>
        <v>0</v>
      </c>
      <c r="F22" s="70">
        <f>F23+F24+F25+F26+F27</f>
        <v>0</v>
      </c>
      <c r="G22" s="70">
        <f>G23+G24+G25+G26+G27</f>
        <v>10000</v>
      </c>
      <c r="H22" s="70">
        <f>H23</f>
        <v>0</v>
      </c>
      <c r="I22" s="71">
        <f>D22+E22+F22+G22+H22</f>
        <v>10000</v>
      </c>
    </row>
    <row r="23" spans="1:9" ht="25.5">
      <c r="A23" s="65" t="s">
        <v>468</v>
      </c>
      <c r="B23" s="77">
        <v>744121</v>
      </c>
      <c r="C23" s="66" t="s">
        <v>469</v>
      </c>
      <c r="D23" s="63">
        <v>0</v>
      </c>
      <c r="E23" s="63">
        <v>0</v>
      </c>
      <c r="F23" s="63">
        <v>0</v>
      </c>
      <c r="G23" s="63">
        <v>10000</v>
      </c>
      <c r="H23" s="63"/>
      <c r="I23" s="67">
        <f>SUM(D23:H23)</f>
        <v>10000</v>
      </c>
    </row>
    <row r="24" spans="1:9" ht="15">
      <c r="A24" s="62" t="s">
        <v>470</v>
      </c>
      <c r="B24" s="68" t="s">
        <v>449</v>
      </c>
      <c r="C24" s="69" t="s">
        <v>471</v>
      </c>
      <c r="D24" s="70">
        <f aca="true" t="shared" si="4" ref="D24:I24">D25+D26+D27+D28+D29</f>
        <v>0</v>
      </c>
      <c r="E24" s="70">
        <f t="shared" si="4"/>
        <v>0</v>
      </c>
      <c r="F24" s="70">
        <f t="shared" si="4"/>
        <v>0</v>
      </c>
      <c r="G24" s="70">
        <f t="shared" si="4"/>
        <v>0</v>
      </c>
      <c r="H24" s="70">
        <f t="shared" si="4"/>
        <v>63286</v>
      </c>
      <c r="I24" s="71">
        <f t="shared" si="4"/>
        <v>63286</v>
      </c>
    </row>
    <row r="25" spans="1:9" ht="15">
      <c r="A25" s="65" t="s">
        <v>472</v>
      </c>
      <c r="B25" s="77">
        <v>7451111</v>
      </c>
      <c r="C25" s="66" t="s">
        <v>25</v>
      </c>
      <c r="D25" s="63">
        <v>0</v>
      </c>
      <c r="E25" s="63">
        <v>0</v>
      </c>
      <c r="F25" s="63">
        <v>0</v>
      </c>
      <c r="G25" s="63">
        <v>0</v>
      </c>
      <c r="H25" s="63">
        <v>62930</v>
      </c>
      <c r="I25" s="67">
        <f>SUM(D25:H25)</f>
        <v>62930</v>
      </c>
    </row>
    <row r="26" spans="1:11" ht="15">
      <c r="A26" s="65" t="s">
        <v>473</v>
      </c>
      <c r="B26" s="19">
        <v>74512118</v>
      </c>
      <c r="C26" s="75" t="s">
        <v>26</v>
      </c>
      <c r="D26" s="63">
        <v>0</v>
      </c>
      <c r="E26" s="63">
        <v>0</v>
      </c>
      <c r="F26" s="63">
        <v>0</v>
      </c>
      <c r="G26" s="63">
        <v>0</v>
      </c>
      <c r="H26" s="63">
        <v>25</v>
      </c>
      <c r="I26" s="67">
        <f>SUM(D26:H26)</f>
        <v>25</v>
      </c>
      <c r="K26" s="9"/>
    </row>
    <row r="27" spans="1:9" ht="15">
      <c r="A27" s="65" t="s">
        <v>474</v>
      </c>
      <c r="B27" s="19">
        <v>7451212</v>
      </c>
      <c r="C27" s="75" t="s">
        <v>27</v>
      </c>
      <c r="D27" s="63">
        <v>0</v>
      </c>
      <c r="E27" s="63">
        <v>0</v>
      </c>
      <c r="F27" s="63">
        <v>0</v>
      </c>
      <c r="G27" s="63">
        <v>0</v>
      </c>
      <c r="H27" s="63">
        <v>300</v>
      </c>
      <c r="I27" s="67">
        <f>SUM(D27:H27)</f>
        <v>300</v>
      </c>
    </row>
    <row r="28" spans="1:9" ht="15">
      <c r="A28" s="65" t="s">
        <v>475</v>
      </c>
      <c r="B28" s="19">
        <v>7451214</v>
      </c>
      <c r="C28" s="75" t="s">
        <v>28</v>
      </c>
      <c r="D28" s="63">
        <v>0</v>
      </c>
      <c r="E28" s="63">
        <v>0</v>
      </c>
      <c r="F28" s="63">
        <v>0</v>
      </c>
      <c r="G28" s="63">
        <v>0</v>
      </c>
      <c r="H28" s="63">
        <v>1</v>
      </c>
      <c r="I28" s="67">
        <f>SUM(D28:H28)</f>
        <v>1</v>
      </c>
    </row>
    <row r="29" spans="1:9" ht="15">
      <c r="A29" s="65" t="s">
        <v>476</v>
      </c>
      <c r="B29" s="19">
        <v>7451216</v>
      </c>
      <c r="C29" s="75" t="s">
        <v>29</v>
      </c>
      <c r="D29" s="63">
        <v>0</v>
      </c>
      <c r="E29" s="63">
        <v>0</v>
      </c>
      <c r="F29" s="63">
        <v>0</v>
      </c>
      <c r="G29" s="63">
        <v>0</v>
      </c>
      <c r="H29" s="63">
        <v>30</v>
      </c>
      <c r="I29" s="67">
        <f>SUM(D29:H29)</f>
        <v>30</v>
      </c>
    </row>
    <row r="30" spans="1:11" s="8" customFormat="1" ht="30">
      <c r="A30" s="57" t="s">
        <v>39</v>
      </c>
      <c r="B30" s="58">
        <v>77</v>
      </c>
      <c r="C30" s="59" t="s">
        <v>477</v>
      </c>
      <c r="D30" s="60">
        <f aca="true" t="shared" si="5" ref="D30:I30">D31</f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K30" s="9"/>
    </row>
    <row r="31" spans="1:11" s="8" customFormat="1" ht="30">
      <c r="A31" s="62" t="s">
        <v>40</v>
      </c>
      <c r="B31" s="58">
        <v>771</v>
      </c>
      <c r="C31" s="59" t="s">
        <v>43</v>
      </c>
      <c r="D31" s="70">
        <f>D32+D33</f>
        <v>0</v>
      </c>
      <c r="E31" s="70">
        <f>E32+E33</f>
        <v>0</v>
      </c>
      <c r="F31" s="70">
        <v>0</v>
      </c>
      <c r="G31" s="70">
        <f>G32+G33</f>
        <v>0</v>
      </c>
      <c r="H31" s="70">
        <f>H32+H33</f>
        <v>0</v>
      </c>
      <c r="I31" s="74">
        <v>0</v>
      </c>
      <c r="K31" s="9"/>
    </row>
    <row r="32" spans="1:9" s="8" customFormat="1" ht="14.25" customHeight="1">
      <c r="A32" s="65" t="s">
        <v>404</v>
      </c>
      <c r="B32" s="19">
        <v>771111</v>
      </c>
      <c r="C32" s="66" t="s">
        <v>409</v>
      </c>
      <c r="D32" s="63">
        <v>0</v>
      </c>
      <c r="E32" s="63">
        <v>0</v>
      </c>
      <c r="F32" s="63">
        <v>0</v>
      </c>
      <c r="G32" s="63">
        <v>0</v>
      </c>
      <c r="H32" s="63"/>
      <c r="I32" s="67"/>
    </row>
    <row r="33" spans="1:11" s="8" customFormat="1" ht="25.5">
      <c r="A33" s="65" t="s">
        <v>478</v>
      </c>
      <c r="B33" s="77">
        <v>772111</v>
      </c>
      <c r="C33" s="66" t="s">
        <v>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7">
        <v>0</v>
      </c>
      <c r="K33" s="9"/>
    </row>
    <row r="34" spans="1:11" ht="44.25" customHeight="1">
      <c r="A34" s="57" t="s">
        <v>41</v>
      </c>
      <c r="B34" s="78">
        <v>78</v>
      </c>
      <c r="C34" s="69" t="s">
        <v>52</v>
      </c>
      <c r="D34" s="60">
        <v>0</v>
      </c>
      <c r="E34" s="60">
        <v>0</v>
      </c>
      <c r="F34" s="60">
        <f>F35+F36+F37</f>
        <v>2979898</v>
      </c>
      <c r="G34" s="60">
        <v>0</v>
      </c>
      <c r="H34" s="60">
        <v>0</v>
      </c>
      <c r="I34" s="79">
        <f>SUM(D34:H34)</f>
        <v>2979898</v>
      </c>
      <c r="K34" s="9"/>
    </row>
    <row r="35" spans="1:11" ht="15">
      <c r="A35" s="65" t="s">
        <v>42</v>
      </c>
      <c r="B35" s="80" t="s">
        <v>18</v>
      </c>
      <c r="C35" s="81" t="s">
        <v>19</v>
      </c>
      <c r="D35" s="63">
        <v>0</v>
      </c>
      <c r="E35" s="63">
        <v>0</v>
      </c>
      <c r="F35" s="63">
        <v>2628083</v>
      </c>
      <c r="G35" s="63">
        <v>0</v>
      </c>
      <c r="H35" s="70">
        <v>0</v>
      </c>
      <c r="I35" s="67">
        <f>F35</f>
        <v>2628083</v>
      </c>
      <c r="K35" s="10"/>
    </row>
    <row r="36" spans="1:11" s="37" customFormat="1" ht="15">
      <c r="A36" s="65" t="s">
        <v>405</v>
      </c>
      <c r="B36" s="80" t="s">
        <v>14</v>
      </c>
      <c r="C36" s="81" t="s">
        <v>4</v>
      </c>
      <c r="D36" s="63">
        <v>0</v>
      </c>
      <c r="E36" s="63">
        <v>0</v>
      </c>
      <c r="F36" s="63">
        <v>282</v>
      </c>
      <c r="G36" s="63">
        <v>0</v>
      </c>
      <c r="H36" s="70">
        <v>0</v>
      </c>
      <c r="I36" s="67">
        <f>F36</f>
        <v>282</v>
      </c>
      <c r="K36" s="10"/>
    </row>
    <row r="37" spans="1:9" ht="15">
      <c r="A37" s="65" t="s">
        <v>406</v>
      </c>
      <c r="B37" s="80" t="s">
        <v>16</v>
      </c>
      <c r="C37" s="81" t="s">
        <v>17</v>
      </c>
      <c r="D37" s="63">
        <v>0</v>
      </c>
      <c r="E37" s="63">
        <v>0</v>
      </c>
      <c r="F37" s="63">
        <v>351533</v>
      </c>
      <c r="G37" s="63">
        <v>0</v>
      </c>
      <c r="H37" s="70">
        <v>0</v>
      </c>
      <c r="I37" s="67">
        <f>F37</f>
        <v>351533</v>
      </c>
    </row>
    <row r="38" spans="1:9" ht="15">
      <c r="A38" s="57" t="s">
        <v>48</v>
      </c>
      <c r="B38" s="68" t="s">
        <v>450</v>
      </c>
      <c r="C38" s="69" t="s">
        <v>407</v>
      </c>
      <c r="D38" s="60">
        <f>D39+D40+D41+D42+D48+D49+D43+D44+D45+D46</f>
        <v>371774</v>
      </c>
      <c r="E38" s="60">
        <v>0</v>
      </c>
      <c r="F38" s="60">
        <v>0</v>
      </c>
      <c r="G38" s="60">
        <v>0</v>
      </c>
      <c r="H38" s="60">
        <v>0</v>
      </c>
      <c r="I38" s="82">
        <f>I39+I42+I48+I40+I41+I49+I43+I44+I45+I46</f>
        <v>371774</v>
      </c>
    </row>
    <row r="39" spans="1:11" ht="15">
      <c r="A39" s="65" t="s">
        <v>49</v>
      </c>
      <c r="B39" s="83">
        <v>791111</v>
      </c>
      <c r="C39" s="75" t="s">
        <v>479</v>
      </c>
      <c r="D39" s="63">
        <v>309481</v>
      </c>
      <c r="E39" s="63">
        <v>0</v>
      </c>
      <c r="F39" s="63">
        <v>0</v>
      </c>
      <c r="G39" s="63">
        <v>0</v>
      </c>
      <c r="H39" s="70">
        <v>0</v>
      </c>
      <c r="I39" s="84">
        <f>D39</f>
        <v>309481</v>
      </c>
      <c r="K39" s="10"/>
    </row>
    <row r="40" spans="1:11" s="37" customFormat="1" ht="25.5">
      <c r="A40" s="65" t="s">
        <v>480</v>
      </c>
      <c r="B40" s="83">
        <v>7911115</v>
      </c>
      <c r="C40" s="75" t="s">
        <v>31</v>
      </c>
      <c r="D40" s="63">
        <v>3000</v>
      </c>
      <c r="E40" s="63">
        <v>0</v>
      </c>
      <c r="F40" s="63">
        <v>0</v>
      </c>
      <c r="G40" s="63">
        <v>0</v>
      </c>
      <c r="H40" s="70">
        <v>0</v>
      </c>
      <c r="I40" s="67">
        <f aca="true" t="shared" si="6" ref="I40:I47">SUM(D40:H40)</f>
        <v>3000</v>
      </c>
      <c r="K40" s="10"/>
    </row>
    <row r="41" spans="1:11" s="37" customFormat="1" ht="15">
      <c r="A41" s="65" t="s">
        <v>481</v>
      </c>
      <c r="B41" s="83">
        <v>7911116</v>
      </c>
      <c r="C41" s="75" t="s">
        <v>408</v>
      </c>
      <c r="D41" s="63">
        <v>1500</v>
      </c>
      <c r="E41" s="63">
        <v>0</v>
      </c>
      <c r="F41" s="63">
        <v>0</v>
      </c>
      <c r="G41" s="63">
        <v>0</v>
      </c>
      <c r="H41" s="70">
        <v>0</v>
      </c>
      <c r="I41" s="67">
        <f t="shared" si="6"/>
        <v>1500</v>
      </c>
      <c r="K41" s="10"/>
    </row>
    <row r="42" spans="1:11" s="40" customFormat="1" ht="36" customHeight="1">
      <c r="A42" s="65" t="s">
        <v>451</v>
      </c>
      <c r="B42" s="83">
        <v>79111132</v>
      </c>
      <c r="C42" s="75" t="s">
        <v>30</v>
      </c>
      <c r="D42" s="63">
        <v>4000</v>
      </c>
      <c r="E42" s="63">
        <v>0</v>
      </c>
      <c r="F42" s="63">
        <v>0</v>
      </c>
      <c r="G42" s="63">
        <v>0</v>
      </c>
      <c r="H42" s="70">
        <v>0</v>
      </c>
      <c r="I42" s="67">
        <f t="shared" si="6"/>
        <v>4000</v>
      </c>
      <c r="K42" s="10"/>
    </row>
    <row r="43" spans="1:11" s="48" customFormat="1" ht="38.25" customHeight="1">
      <c r="A43" s="95" t="s">
        <v>508</v>
      </c>
      <c r="B43" s="83">
        <v>79111135</v>
      </c>
      <c r="C43" s="96" t="s">
        <v>505</v>
      </c>
      <c r="D43" s="63">
        <v>4463</v>
      </c>
      <c r="E43" s="63"/>
      <c r="F43" s="63"/>
      <c r="G43" s="63"/>
      <c r="H43" s="70"/>
      <c r="I43" s="67">
        <f t="shared" si="6"/>
        <v>4463</v>
      </c>
      <c r="K43" s="10"/>
    </row>
    <row r="44" spans="1:11" s="48" customFormat="1" ht="38.25" customHeight="1">
      <c r="A44" s="95" t="s">
        <v>484</v>
      </c>
      <c r="B44" s="83">
        <v>79111136</v>
      </c>
      <c r="C44" s="96" t="s">
        <v>506</v>
      </c>
      <c r="D44" s="63">
        <v>2355</v>
      </c>
      <c r="E44" s="63"/>
      <c r="F44" s="63"/>
      <c r="G44" s="63"/>
      <c r="H44" s="70"/>
      <c r="I44" s="67">
        <f t="shared" si="6"/>
        <v>2355</v>
      </c>
      <c r="K44" s="10"/>
    </row>
    <row r="45" spans="1:11" s="48" customFormat="1" ht="38.25" customHeight="1">
      <c r="A45" s="95" t="s">
        <v>509</v>
      </c>
      <c r="B45" s="83">
        <v>79111137</v>
      </c>
      <c r="C45" s="96" t="s">
        <v>507</v>
      </c>
      <c r="D45" s="63">
        <v>5888</v>
      </c>
      <c r="E45" s="63"/>
      <c r="F45" s="63"/>
      <c r="G45" s="63"/>
      <c r="H45" s="70"/>
      <c r="I45" s="67">
        <f t="shared" si="6"/>
        <v>5888</v>
      </c>
      <c r="K45" s="10"/>
    </row>
    <row r="46" spans="1:11" s="97" customFormat="1" ht="55.5" customHeight="1">
      <c r="A46" s="95" t="s">
        <v>510</v>
      </c>
      <c r="B46" s="83">
        <v>791111</v>
      </c>
      <c r="C46" s="96" t="s">
        <v>511</v>
      </c>
      <c r="D46" s="63">
        <v>423</v>
      </c>
      <c r="E46" s="63"/>
      <c r="F46" s="63"/>
      <c r="G46" s="63"/>
      <c r="H46" s="70"/>
      <c r="I46" s="67">
        <f t="shared" si="6"/>
        <v>423</v>
      </c>
      <c r="K46" s="10"/>
    </row>
    <row r="47" spans="1:12" ht="20.25" customHeight="1">
      <c r="A47" s="85"/>
      <c r="B47" s="85"/>
      <c r="C47" s="86" t="s">
        <v>464</v>
      </c>
      <c r="D47" s="87"/>
      <c r="E47" s="85"/>
      <c r="F47" s="85"/>
      <c r="G47" s="85"/>
      <c r="H47" s="85"/>
      <c r="I47" s="67">
        <f t="shared" si="6"/>
        <v>0</v>
      </c>
      <c r="J47" s="10"/>
      <c r="K47" s="10"/>
      <c r="L47" s="10"/>
    </row>
    <row r="48" spans="1:11" ht="25.5">
      <c r="A48" s="65" t="s">
        <v>482</v>
      </c>
      <c r="B48" s="83">
        <v>79111113</v>
      </c>
      <c r="C48" s="75" t="s">
        <v>483</v>
      </c>
      <c r="D48" s="63">
        <v>37011</v>
      </c>
      <c r="E48" s="63"/>
      <c r="F48" s="63"/>
      <c r="G48" s="63"/>
      <c r="H48" s="70"/>
      <c r="I48" s="67">
        <f>D48</f>
        <v>37011</v>
      </c>
      <c r="K48" s="10"/>
    </row>
    <row r="49" spans="1:11" ht="38.25">
      <c r="A49" s="65" t="s">
        <v>484</v>
      </c>
      <c r="B49" s="83">
        <v>79111183</v>
      </c>
      <c r="C49" s="75" t="s">
        <v>485</v>
      </c>
      <c r="D49" s="63">
        <v>3653</v>
      </c>
      <c r="E49" s="63">
        <v>0</v>
      </c>
      <c r="F49" s="63">
        <v>0</v>
      </c>
      <c r="G49" s="63">
        <v>0</v>
      </c>
      <c r="H49" s="70">
        <v>0</v>
      </c>
      <c r="I49" s="67">
        <f>SUM(D49:H49)</f>
        <v>3653</v>
      </c>
      <c r="K49" s="10"/>
    </row>
    <row r="50" spans="1:12" ht="15">
      <c r="A50" s="65"/>
      <c r="B50" s="68" t="s">
        <v>5</v>
      </c>
      <c r="C50" s="69" t="s">
        <v>486</v>
      </c>
      <c r="D50" s="60">
        <f>D38</f>
        <v>371774</v>
      </c>
      <c r="E50" s="60">
        <f>E38</f>
        <v>0</v>
      </c>
      <c r="F50" s="60">
        <f>F9+F15+F30+F34</f>
        <v>2979898</v>
      </c>
      <c r="G50" s="60">
        <f>G9+G22</f>
        <v>44000</v>
      </c>
      <c r="H50" s="60">
        <f>H12</f>
        <v>331516</v>
      </c>
      <c r="I50" s="61">
        <f>I9+I12+I30+I34+I38</f>
        <v>3727188</v>
      </c>
      <c r="K50" s="10"/>
      <c r="L50" s="26"/>
    </row>
    <row r="51" spans="1:11" ht="15">
      <c r="A51" s="57" t="s">
        <v>50</v>
      </c>
      <c r="B51" s="88" t="s">
        <v>452</v>
      </c>
      <c r="C51" s="89" t="s">
        <v>47</v>
      </c>
      <c r="D51" s="60">
        <v>0</v>
      </c>
      <c r="E51" s="60">
        <v>0</v>
      </c>
      <c r="F51" s="60">
        <v>0</v>
      </c>
      <c r="G51" s="60">
        <v>0</v>
      </c>
      <c r="H51" s="60">
        <f>SUM(H52:H52)</f>
        <v>150</v>
      </c>
      <c r="I51" s="79">
        <f>SUM(D51:H51)</f>
        <v>150</v>
      </c>
      <c r="K51" s="10"/>
    </row>
    <row r="52" spans="1:11" ht="28.5" customHeight="1">
      <c r="A52" s="65" t="s">
        <v>51</v>
      </c>
      <c r="B52" s="19">
        <v>811122</v>
      </c>
      <c r="C52" s="75" t="s">
        <v>32</v>
      </c>
      <c r="D52" s="63">
        <v>0</v>
      </c>
      <c r="E52" s="63">
        <v>0</v>
      </c>
      <c r="F52" s="63">
        <v>0</v>
      </c>
      <c r="G52" s="63">
        <v>0</v>
      </c>
      <c r="H52" s="63">
        <v>150</v>
      </c>
      <c r="I52" s="67">
        <f>SUM(D52:H52)</f>
        <v>150</v>
      </c>
      <c r="K52" s="10"/>
    </row>
    <row r="53" spans="1:9" s="2" customFormat="1" ht="15">
      <c r="A53" s="65"/>
      <c r="B53" s="88" t="s">
        <v>6</v>
      </c>
      <c r="C53" s="69" t="s">
        <v>15</v>
      </c>
      <c r="D53" s="60">
        <v>0</v>
      </c>
      <c r="E53" s="60">
        <v>0</v>
      </c>
      <c r="F53" s="60">
        <v>0</v>
      </c>
      <c r="G53" s="60">
        <v>0</v>
      </c>
      <c r="H53" s="60">
        <f>SUM(H51)</f>
        <v>150</v>
      </c>
      <c r="I53" s="79">
        <f>SUM(D53:H53)</f>
        <v>150</v>
      </c>
    </row>
    <row r="54" spans="1:9" s="2" customFormat="1" ht="15">
      <c r="A54" s="65"/>
      <c r="B54" s="88" t="s">
        <v>7</v>
      </c>
      <c r="C54" s="89" t="s">
        <v>8</v>
      </c>
      <c r="D54" s="60">
        <f>SUM(D39:D49)</f>
        <v>371774</v>
      </c>
      <c r="E54" s="60">
        <f>SUM(E50+E53)</f>
        <v>0</v>
      </c>
      <c r="F54" s="60">
        <f>F9+F15+F24+F30+F34+F51</f>
        <v>2979898</v>
      </c>
      <c r="G54" s="60">
        <f>SUM(G50+G53)</f>
        <v>44000</v>
      </c>
      <c r="H54" s="60">
        <f>SUM(H50+H53)</f>
        <v>331666</v>
      </c>
      <c r="I54" s="61">
        <f>I50+I53</f>
        <v>3727338</v>
      </c>
    </row>
    <row r="55" spans="1:9" s="2" customFormat="1" ht="30.75" thickBot="1">
      <c r="A55" s="90"/>
      <c r="B55" s="91"/>
      <c r="C55" s="92" t="s">
        <v>487</v>
      </c>
      <c r="D55" s="93">
        <f>SUM(D54:D54)</f>
        <v>371774</v>
      </c>
      <c r="E55" s="93">
        <f>SUM(E54:E54)</f>
        <v>0</v>
      </c>
      <c r="F55" s="93">
        <f>SUM(F54:F54)</f>
        <v>2979898</v>
      </c>
      <c r="G55" s="93">
        <f>SUM(G54:G54)</f>
        <v>44000</v>
      </c>
      <c r="H55" s="93">
        <f>SUM(H54:H54)</f>
        <v>331666</v>
      </c>
      <c r="I55" s="94">
        <f>I50+I53</f>
        <v>3727338</v>
      </c>
    </row>
    <row r="56" spans="4:11" ht="15.75">
      <c r="D56" s="10"/>
      <c r="E56" s="10"/>
      <c r="F56" s="15"/>
      <c r="G56" s="16"/>
      <c r="H56" s="17"/>
      <c r="I56" s="15"/>
      <c r="K56" s="2"/>
    </row>
    <row r="57" spans="2:8" s="2" customFormat="1" ht="15">
      <c r="B57" s="11"/>
      <c r="C57" s="41"/>
      <c r="D57" s="10"/>
      <c r="E57" s="10"/>
      <c r="G57" s="41"/>
      <c r="H57" s="14"/>
    </row>
    <row r="58" spans="4:9" ht="15">
      <c r="D58" s="10"/>
      <c r="E58" s="10"/>
      <c r="F58" s="10"/>
      <c r="G58" s="10"/>
      <c r="H58" s="14"/>
      <c r="I58" s="2"/>
    </row>
    <row r="59" spans="4:9" ht="15">
      <c r="D59" s="10"/>
      <c r="E59" s="10"/>
      <c r="F59" s="10"/>
      <c r="H59" s="14"/>
      <c r="I59" s="2"/>
    </row>
    <row r="60" spans="1:8" s="2" customFormat="1" ht="15">
      <c r="A60" s="41"/>
      <c r="B60" s="11"/>
      <c r="C60" s="41"/>
      <c r="D60" s="41"/>
      <c r="E60" s="41"/>
      <c r="F60" s="10"/>
      <c r="G60" s="41"/>
      <c r="H60" s="14"/>
    </row>
    <row r="61" spans="6:9" ht="15">
      <c r="F61" s="10"/>
      <c r="H61" s="14"/>
      <c r="I61" s="2"/>
    </row>
    <row r="62" spans="8:11" ht="15">
      <c r="H62" s="14"/>
      <c r="I62" s="2"/>
      <c r="K62" s="14"/>
    </row>
    <row r="63" ht="15">
      <c r="I63" s="2"/>
    </row>
    <row r="64" ht="15">
      <c r="I64" s="2"/>
    </row>
    <row r="65" ht="15">
      <c r="I65" s="2"/>
    </row>
    <row r="66" ht="15">
      <c r="I66" s="2"/>
    </row>
    <row r="67" ht="15">
      <c r="I67" s="2"/>
    </row>
    <row r="68" ht="15">
      <c r="I68" s="2"/>
    </row>
    <row r="69" ht="15">
      <c r="I69" s="2"/>
    </row>
    <row r="70" spans="1:9" ht="15">
      <c r="A70" s="2"/>
      <c r="D70" s="2"/>
      <c r="E70" s="2"/>
      <c r="I70" s="2"/>
    </row>
    <row r="71" spans="4:5" ht="15">
      <c r="D71" s="2"/>
      <c r="E71" s="2"/>
    </row>
    <row r="72" spans="4:5" ht="15">
      <c r="D72" s="2"/>
      <c r="E72" s="2"/>
    </row>
    <row r="73" spans="1:9" s="2" customFormat="1" ht="15">
      <c r="A73" s="41"/>
      <c r="B73" s="11"/>
      <c r="C73" s="41"/>
      <c r="D73" s="41"/>
      <c r="E73" s="41"/>
      <c r="G73" s="41"/>
      <c r="H73" s="41"/>
      <c r="I73" s="41"/>
    </row>
  </sheetData>
  <sheetProtection/>
  <mergeCells count="8">
    <mergeCell ref="C6:C7"/>
    <mergeCell ref="D6:I6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360" verticalDpi="36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tabSelected="1" zoomScalePageLayoutView="0" workbookViewId="0" topLeftCell="A1">
      <pane ySplit="7" topLeftCell="A197" activePane="bottomLeft" state="frozen"/>
      <selection pane="topLeft" activeCell="A1" sqref="A1"/>
      <selection pane="bottomLeft" activeCell="D210" sqref="D210:I213"/>
    </sheetView>
  </sheetViews>
  <sheetFormatPr defaultColWidth="9.140625" defaultRowHeight="15"/>
  <cols>
    <col min="1" max="1" width="10.421875" style="24" customWidth="1"/>
    <col min="2" max="2" width="16.7109375" style="45" customWidth="1"/>
    <col min="3" max="3" width="54.57421875" style="44" bestFit="1" customWidth="1"/>
    <col min="4" max="4" width="10.7109375" style="44" customWidth="1"/>
    <col min="5" max="5" width="12.28125" style="44" customWidth="1"/>
    <col min="6" max="6" width="11.7109375" style="46" customWidth="1"/>
    <col min="7" max="7" width="11.28125" style="44" bestFit="1" customWidth="1"/>
    <col min="8" max="8" width="12.57421875" style="44" bestFit="1" customWidth="1"/>
    <col min="9" max="9" width="15.421875" style="44" customWidth="1"/>
  </cols>
  <sheetData>
    <row r="1" spans="1:9" ht="15.75" customHeight="1">
      <c r="A1" s="198" t="s">
        <v>513</v>
      </c>
      <c r="B1" s="198"/>
      <c r="C1" s="198"/>
      <c r="D1" s="198"/>
      <c r="E1" s="198"/>
      <c r="F1" s="198"/>
      <c r="G1" s="198"/>
      <c r="H1" s="198"/>
      <c r="I1" s="198"/>
    </row>
    <row r="2" spans="1:9" ht="16.5" customHeight="1">
      <c r="A2" s="198" t="s">
        <v>454</v>
      </c>
      <c r="B2" s="198"/>
      <c r="C2" s="198"/>
      <c r="D2" s="198"/>
      <c r="E2" s="198"/>
      <c r="F2" s="198"/>
      <c r="G2" s="198"/>
      <c r="H2" s="198"/>
      <c r="I2" s="198"/>
    </row>
    <row r="3" spans="1:9" ht="15.75" customHeight="1" thickBot="1">
      <c r="A3" s="99"/>
      <c r="B3" s="98"/>
      <c r="C3" s="100"/>
      <c r="D3" s="100"/>
      <c r="E3" s="100"/>
      <c r="F3" s="100"/>
      <c r="G3" s="100"/>
      <c r="H3" s="100"/>
      <c r="I3" s="100"/>
    </row>
    <row r="4" spans="1:9" ht="15.75" customHeight="1" thickBot="1">
      <c r="A4" s="101"/>
      <c r="B4" s="102"/>
      <c r="C4" s="103"/>
      <c r="D4" s="42"/>
      <c r="E4" s="42"/>
      <c r="F4" s="43"/>
      <c r="G4" s="42"/>
      <c r="H4" s="199" t="s">
        <v>64</v>
      </c>
      <c r="I4" s="200"/>
    </row>
    <row r="5" spans="1:9" ht="15" customHeight="1" thickBot="1">
      <c r="A5" s="101"/>
      <c r="B5" s="201" t="s">
        <v>63</v>
      </c>
      <c r="C5" s="201"/>
      <c r="D5" s="201"/>
      <c r="E5" s="104"/>
      <c r="F5" s="105"/>
      <c r="G5" s="105"/>
      <c r="I5" s="105"/>
    </row>
    <row r="6" spans="1:9" ht="15.75" customHeight="1">
      <c r="A6" s="202" t="s">
        <v>10</v>
      </c>
      <c r="B6" s="205" t="s">
        <v>488</v>
      </c>
      <c r="C6" s="208" t="s">
        <v>414</v>
      </c>
      <c r="D6" s="211" t="s">
        <v>515</v>
      </c>
      <c r="E6" s="212"/>
      <c r="F6" s="212"/>
      <c r="G6" s="212"/>
      <c r="H6" s="212"/>
      <c r="I6" s="213"/>
    </row>
    <row r="7" spans="1:9" ht="15">
      <c r="A7" s="203"/>
      <c r="B7" s="206"/>
      <c r="C7" s="209"/>
      <c r="D7" s="32"/>
      <c r="E7" s="32"/>
      <c r="F7" s="33"/>
      <c r="G7" s="32"/>
      <c r="H7" s="32"/>
      <c r="I7" s="34"/>
    </row>
    <row r="8" spans="1:9" ht="24" customHeight="1">
      <c r="A8" s="204"/>
      <c r="B8" s="207"/>
      <c r="C8" s="210"/>
      <c r="D8" s="47" t="s">
        <v>13</v>
      </c>
      <c r="E8" s="47" t="s">
        <v>45</v>
      </c>
      <c r="F8" s="35" t="s">
        <v>9</v>
      </c>
      <c r="G8" s="47" t="s">
        <v>2</v>
      </c>
      <c r="H8" s="47" t="s">
        <v>11</v>
      </c>
      <c r="I8" s="36" t="s">
        <v>1</v>
      </c>
    </row>
    <row r="9" spans="1:9" ht="23.25" customHeight="1" thickBot="1">
      <c r="A9" s="106">
        <v>0</v>
      </c>
      <c r="B9" s="107">
        <v>1</v>
      </c>
      <c r="C9" s="108">
        <v>2</v>
      </c>
      <c r="D9" s="108">
        <v>4</v>
      </c>
      <c r="E9" s="108">
        <v>5</v>
      </c>
      <c r="F9" s="109">
        <v>6</v>
      </c>
      <c r="G9" s="109">
        <v>7</v>
      </c>
      <c r="H9" s="109">
        <v>8</v>
      </c>
      <c r="I9" s="110" t="s">
        <v>46</v>
      </c>
    </row>
    <row r="10" spans="1:9" ht="15.75" thickBot="1">
      <c r="A10" s="111" t="s">
        <v>228</v>
      </c>
      <c r="B10" s="112">
        <v>4</v>
      </c>
      <c r="C10" s="113" t="s">
        <v>489</v>
      </c>
      <c r="D10" s="114">
        <f>D11+D39+D169+D173+D176</f>
        <v>368174</v>
      </c>
      <c r="E10" s="114">
        <f>E11+E39+E169+E176</f>
        <v>0</v>
      </c>
      <c r="F10" s="114">
        <f>F11+F39+F169+F176</f>
        <v>2979298</v>
      </c>
      <c r="G10" s="114">
        <f>G11+G39+G169+G176</f>
        <v>42320</v>
      </c>
      <c r="H10" s="114">
        <f>H11+H39+H169+H173+H176</f>
        <v>314904</v>
      </c>
      <c r="I10" s="115">
        <f>I11+I39+I169+I173+I176</f>
        <v>3704696</v>
      </c>
    </row>
    <row r="11" spans="1:9" ht="30">
      <c r="A11" s="116" t="s">
        <v>33</v>
      </c>
      <c r="B11" s="117">
        <v>41</v>
      </c>
      <c r="C11" s="118" t="s">
        <v>396</v>
      </c>
      <c r="D11" s="119">
        <f>D12+D22+D26+D33+D36</f>
        <v>214753</v>
      </c>
      <c r="E11" s="119">
        <f>E12+E22+E26+E33+E36</f>
        <v>0</v>
      </c>
      <c r="F11" s="119">
        <f>F12+F22+F26+F33+F36</f>
        <v>323029</v>
      </c>
      <c r="G11" s="119">
        <f>G12+G22+G33</f>
        <v>23472</v>
      </c>
      <c r="H11" s="119">
        <f>H12+H22+H26+H33+H36</f>
        <v>143031</v>
      </c>
      <c r="I11" s="120">
        <f>I12+I22+I26+I33+I36</f>
        <v>704285</v>
      </c>
    </row>
    <row r="12" spans="1:9" s="23" customFormat="1" ht="15">
      <c r="A12" s="121" t="s">
        <v>34</v>
      </c>
      <c r="B12" s="122">
        <v>411</v>
      </c>
      <c r="C12" s="123" t="s">
        <v>53</v>
      </c>
      <c r="D12" s="124">
        <f>D13+D14+D15+D16+D17+D18+D19+D20+D21</f>
        <v>184587</v>
      </c>
      <c r="E12" s="124">
        <f>E13+E14+E15+E16+E17+E18+E19+E20+E21</f>
        <v>0</v>
      </c>
      <c r="F12" s="124">
        <f>F13+F14+F15+F16+F17+F18+F19+F20+F21</f>
        <v>277293</v>
      </c>
      <c r="G12" s="124">
        <f>G13+G14+G15+G16+G17+G18+G19+G20+G21</f>
        <v>16572</v>
      </c>
      <c r="H12" s="124">
        <f>H13+H14+H15+H16+H17+H18+H19+H20+H21</f>
        <v>111852</v>
      </c>
      <c r="I12" s="125">
        <f>SUM(D12:H12)</f>
        <v>590304</v>
      </c>
    </row>
    <row r="13" spans="1:9" s="23" customFormat="1" ht="15">
      <c r="A13" s="126" t="s">
        <v>230</v>
      </c>
      <c r="B13" s="127">
        <v>411111</v>
      </c>
      <c r="C13" s="128" t="s">
        <v>54</v>
      </c>
      <c r="D13" s="129">
        <v>149963</v>
      </c>
      <c r="E13" s="129">
        <v>0</v>
      </c>
      <c r="F13" s="129">
        <v>144967</v>
      </c>
      <c r="G13" s="129">
        <v>14520</v>
      </c>
      <c r="H13" s="129">
        <v>30497</v>
      </c>
      <c r="I13" s="130">
        <f>D13+E13+F13+G13+H13</f>
        <v>339947</v>
      </c>
    </row>
    <row r="14" spans="1:9" s="30" customFormat="1" ht="15">
      <c r="A14" s="126" t="s">
        <v>231</v>
      </c>
      <c r="B14" s="127">
        <v>411112</v>
      </c>
      <c r="C14" s="128" t="s">
        <v>55</v>
      </c>
      <c r="D14" s="129">
        <v>0</v>
      </c>
      <c r="E14" s="129">
        <v>0</v>
      </c>
      <c r="F14" s="129">
        <v>22100</v>
      </c>
      <c r="G14" s="129">
        <v>0</v>
      </c>
      <c r="H14" s="129">
        <v>15547</v>
      </c>
      <c r="I14" s="130">
        <f aca="true" t="shared" si="0" ref="I14:I21">D14+E14+F14+G14+H14</f>
        <v>37647</v>
      </c>
    </row>
    <row r="15" spans="1:12" s="31" customFormat="1" ht="15">
      <c r="A15" s="126" t="s">
        <v>232</v>
      </c>
      <c r="B15" s="127">
        <v>411113</v>
      </c>
      <c r="C15" s="128" t="s">
        <v>56</v>
      </c>
      <c r="D15" s="129">
        <v>0</v>
      </c>
      <c r="E15" s="129">
        <v>0</v>
      </c>
      <c r="F15" s="129">
        <v>0</v>
      </c>
      <c r="G15" s="129">
        <v>0</v>
      </c>
      <c r="H15" s="129">
        <v>11717</v>
      </c>
      <c r="I15" s="130">
        <f t="shared" si="0"/>
        <v>11717</v>
      </c>
      <c r="L15" s="38"/>
    </row>
    <row r="16" spans="1:9" s="31" customFormat="1" ht="15">
      <c r="A16" s="126" t="s">
        <v>233</v>
      </c>
      <c r="B16" s="127">
        <v>411115</v>
      </c>
      <c r="C16" s="128" t="s">
        <v>57</v>
      </c>
      <c r="D16" s="129">
        <v>10207</v>
      </c>
      <c r="E16" s="129">
        <v>0</v>
      </c>
      <c r="F16" s="129">
        <v>7271</v>
      </c>
      <c r="G16" s="129">
        <v>2052</v>
      </c>
      <c r="H16" s="129">
        <v>5859</v>
      </c>
      <c r="I16" s="130">
        <f t="shared" si="0"/>
        <v>25389</v>
      </c>
    </row>
    <row r="17" spans="1:9" s="31" customFormat="1" ht="15">
      <c r="A17" s="126" t="s">
        <v>234</v>
      </c>
      <c r="B17" s="127">
        <v>411117</v>
      </c>
      <c r="C17" s="128" t="s">
        <v>58</v>
      </c>
      <c r="D17" s="129">
        <v>4509</v>
      </c>
      <c r="E17" s="129">
        <v>0</v>
      </c>
      <c r="F17" s="129">
        <v>3883</v>
      </c>
      <c r="G17" s="129"/>
      <c r="H17" s="129">
        <v>4211</v>
      </c>
      <c r="I17" s="130">
        <f t="shared" si="0"/>
        <v>12603</v>
      </c>
    </row>
    <row r="18" spans="1:9" s="31" customFormat="1" ht="15">
      <c r="A18" s="126" t="s">
        <v>235</v>
      </c>
      <c r="B18" s="127">
        <v>411118</v>
      </c>
      <c r="C18" s="128" t="s">
        <v>59</v>
      </c>
      <c r="D18" s="129">
        <v>15458</v>
      </c>
      <c r="E18" s="129">
        <v>0</v>
      </c>
      <c r="F18" s="129">
        <v>48862</v>
      </c>
      <c r="G18" s="129"/>
      <c r="H18" s="129">
        <v>4335</v>
      </c>
      <c r="I18" s="130">
        <f t="shared" si="0"/>
        <v>68655</v>
      </c>
    </row>
    <row r="19" spans="1:9" s="31" customFormat="1" ht="15">
      <c r="A19" s="126" t="s">
        <v>236</v>
      </c>
      <c r="B19" s="127">
        <v>411119</v>
      </c>
      <c r="C19" s="128" t="s">
        <v>60</v>
      </c>
      <c r="D19" s="129">
        <v>4450</v>
      </c>
      <c r="E19" s="129">
        <v>0</v>
      </c>
      <c r="F19" s="129">
        <v>50210</v>
      </c>
      <c r="G19" s="129"/>
      <c r="H19" s="129">
        <v>1195</v>
      </c>
      <c r="I19" s="130">
        <f t="shared" si="0"/>
        <v>55855</v>
      </c>
    </row>
    <row r="20" spans="1:9" s="31" customFormat="1" ht="15">
      <c r="A20" s="131" t="s">
        <v>237</v>
      </c>
      <c r="B20" s="132">
        <v>411131</v>
      </c>
      <c r="C20" s="133" t="s">
        <v>61</v>
      </c>
      <c r="D20" s="134">
        <v>0</v>
      </c>
      <c r="E20" s="129">
        <v>0</v>
      </c>
      <c r="F20" s="134">
        <v>0</v>
      </c>
      <c r="G20" s="134">
        <v>0</v>
      </c>
      <c r="H20" s="134">
        <v>37440</v>
      </c>
      <c r="I20" s="130">
        <f t="shared" si="0"/>
        <v>37440</v>
      </c>
    </row>
    <row r="21" spans="1:9" s="31" customFormat="1" ht="15">
      <c r="A21" s="126" t="s">
        <v>238</v>
      </c>
      <c r="B21" s="127">
        <v>411141</v>
      </c>
      <c r="C21" s="128" t="s">
        <v>62</v>
      </c>
      <c r="D21" s="129">
        <v>0</v>
      </c>
      <c r="E21" s="129">
        <v>0</v>
      </c>
      <c r="F21" s="134">
        <v>0</v>
      </c>
      <c r="G21" s="129">
        <v>0</v>
      </c>
      <c r="H21" s="129">
        <v>1051</v>
      </c>
      <c r="I21" s="130">
        <f t="shared" si="0"/>
        <v>1051</v>
      </c>
    </row>
    <row r="22" spans="1:9" s="31" customFormat="1" ht="15">
      <c r="A22" s="121" t="s">
        <v>229</v>
      </c>
      <c r="B22" s="122">
        <v>412</v>
      </c>
      <c r="C22" s="123" t="s">
        <v>65</v>
      </c>
      <c r="D22" s="124">
        <f>D23+D24+D25</f>
        <v>30166</v>
      </c>
      <c r="E22" s="124">
        <f>E23+E24+E25</f>
        <v>0</v>
      </c>
      <c r="F22" s="124">
        <f>F23+F24+F25</f>
        <v>41936</v>
      </c>
      <c r="G22" s="124">
        <f>G23+G24+G25</f>
        <v>6100</v>
      </c>
      <c r="H22" s="124">
        <f>H23+H24+H25</f>
        <v>4310</v>
      </c>
      <c r="I22" s="125">
        <f>SUM(D22:H22)</f>
        <v>82512</v>
      </c>
    </row>
    <row r="23" spans="1:9" s="31" customFormat="1" ht="15">
      <c r="A23" s="126" t="s">
        <v>239</v>
      </c>
      <c r="B23" s="127">
        <v>412111</v>
      </c>
      <c r="C23" s="128" t="s">
        <v>66</v>
      </c>
      <c r="D23" s="129">
        <v>20698</v>
      </c>
      <c r="E23" s="129">
        <v>0</v>
      </c>
      <c r="F23" s="129">
        <v>28141</v>
      </c>
      <c r="G23" s="129">
        <v>4500</v>
      </c>
      <c r="H23" s="129">
        <v>3099</v>
      </c>
      <c r="I23" s="130">
        <f>D23+E23+F23+G23+H23</f>
        <v>56438</v>
      </c>
    </row>
    <row r="24" spans="1:9" s="30" customFormat="1" ht="15">
      <c r="A24" s="126" t="s">
        <v>240</v>
      </c>
      <c r="B24" s="127">
        <v>412211</v>
      </c>
      <c r="C24" s="128" t="s">
        <v>67</v>
      </c>
      <c r="D24" s="129">
        <v>9468</v>
      </c>
      <c r="E24" s="129">
        <v>0</v>
      </c>
      <c r="F24" s="129">
        <v>13795</v>
      </c>
      <c r="G24" s="129">
        <v>1600</v>
      </c>
      <c r="H24" s="129">
        <v>1211</v>
      </c>
      <c r="I24" s="130">
        <f>D24+E24+F24+G24+H24</f>
        <v>26074</v>
      </c>
    </row>
    <row r="25" spans="1:9" s="31" customFormat="1" ht="15">
      <c r="A25" s="126" t="s">
        <v>241</v>
      </c>
      <c r="B25" s="127">
        <v>412311</v>
      </c>
      <c r="C25" s="128" t="s">
        <v>68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30">
        <f>D25+E25+F25+G25+H25</f>
        <v>0</v>
      </c>
    </row>
    <row r="26" spans="1:9" s="31" customFormat="1" ht="15">
      <c r="A26" s="121" t="s">
        <v>242</v>
      </c>
      <c r="B26" s="122">
        <v>414</v>
      </c>
      <c r="C26" s="123" t="s">
        <v>69</v>
      </c>
      <c r="D26" s="124">
        <f>D27+D28+D29+D30+D31+D32</f>
        <v>0</v>
      </c>
      <c r="E26" s="124">
        <f>E27+E28+E29+E30+E31+E32</f>
        <v>0</v>
      </c>
      <c r="F26" s="124">
        <f>F27+F28+F29+F30+F31+F32</f>
        <v>3800</v>
      </c>
      <c r="G26" s="124">
        <f>G27+G28+G29+G30+G31+G32</f>
        <v>0</v>
      </c>
      <c r="H26" s="124">
        <f>H27+H28+H29+H30+H31+H32</f>
        <v>7300</v>
      </c>
      <c r="I26" s="125">
        <f>SUM(D26:H26)</f>
        <v>11100</v>
      </c>
    </row>
    <row r="27" spans="1:9" s="31" customFormat="1" ht="15">
      <c r="A27" s="126" t="s">
        <v>243</v>
      </c>
      <c r="B27" s="127">
        <v>414111</v>
      </c>
      <c r="C27" s="128" t="s">
        <v>70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30">
        <f aca="true" t="shared" si="1" ref="I27:I32">D27+E27+F27+G27+H27</f>
        <v>0</v>
      </c>
    </row>
    <row r="28" spans="1:9" s="31" customFormat="1" ht="15">
      <c r="A28" s="126" t="s">
        <v>244</v>
      </c>
      <c r="B28" s="127">
        <v>414121</v>
      </c>
      <c r="C28" s="128" t="s">
        <v>71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30">
        <f t="shared" si="1"/>
        <v>0</v>
      </c>
    </row>
    <row r="29" spans="1:9" s="31" customFormat="1" ht="15">
      <c r="A29" s="126" t="s">
        <v>245</v>
      </c>
      <c r="B29" s="127">
        <v>4141211</v>
      </c>
      <c r="C29" s="128" t="s">
        <v>72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30">
        <f t="shared" si="1"/>
        <v>0</v>
      </c>
    </row>
    <row r="30" spans="1:9" s="30" customFormat="1" ht="15">
      <c r="A30" s="126" t="s">
        <v>246</v>
      </c>
      <c r="B30" s="127">
        <v>414311</v>
      </c>
      <c r="C30" s="128" t="s">
        <v>73</v>
      </c>
      <c r="D30" s="129">
        <v>0</v>
      </c>
      <c r="E30" s="129">
        <v>0</v>
      </c>
      <c r="F30" s="129">
        <v>0</v>
      </c>
      <c r="G30" s="129">
        <v>0</v>
      </c>
      <c r="H30" s="129">
        <v>6000</v>
      </c>
      <c r="I30" s="130">
        <f t="shared" si="1"/>
        <v>6000</v>
      </c>
    </row>
    <row r="31" spans="1:9" s="31" customFormat="1" ht="28.5">
      <c r="A31" s="126" t="s">
        <v>247</v>
      </c>
      <c r="B31" s="127">
        <v>414411</v>
      </c>
      <c r="C31" s="128" t="s">
        <v>74</v>
      </c>
      <c r="D31" s="129">
        <v>0</v>
      </c>
      <c r="E31" s="129">
        <v>0</v>
      </c>
      <c r="F31" s="129">
        <v>3800</v>
      </c>
      <c r="G31" s="129">
        <v>0</v>
      </c>
      <c r="H31" s="129">
        <v>1000</v>
      </c>
      <c r="I31" s="130">
        <f t="shared" si="1"/>
        <v>4800</v>
      </c>
    </row>
    <row r="32" spans="1:9" s="31" customFormat="1" ht="28.5">
      <c r="A32" s="126" t="s">
        <v>248</v>
      </c>
      <c r="B32" s="127">
        <v>414314</v>
      </c>
      <c r="C32" s="128" t="s">
        <v>75</v>
      </c>
      <c r="D32" s="129">
        <v>0</v>
      </c>
      <c r="E32" s="129">
        <v>0</v>
      </c>
      <c r="F32" s="129">
        <v>0</v>
      </c>
      <c r="G32" s="129">
        <v>0</v>
      </c>
      <c r="H32" s="129">
        <v>300</v>
      </c>
      <c r="I32" s="130">
        <f t="shared" si="1"/>
        <v>300</v>
      </c>
    </row>
    <row r="33" spans="1:9" s="31" customFormat="1" ht="15">
      <c r="A33" s="121" t="s">
        <v>249</v>
      </c>
      <c r="B33" s="122">
        <v>415</v>
      </c>
      <c r="C33" s="123" t="s">
        <v>76</v>
      </c>
      <c r="D33" s="124">
        <f>D34</f>
        <v>0</v>
      </c>
      <c r="E33" s="124">
        <f>E34</f>
        <v>0</v>
      </c>
      <c r="F33" s="124">
        <f>F34+F35</f>
        <v>0</v>
      </c>
      <c r="G33" s="124">
        <f>G34+G35</f>
        <v>800</v>
      </c>
      <c r="H33" s="124">
        <f>H34</f>
        <v>9339</v>
      </c>
      <c r="I33" s="125">
        <f>D33+E33+F33+G33+H33</f>
        <v>10139</v>
      </c>
    </row>
    <row r="34" spans="1:9" s="31" customFormat="1" ht="15">
      <c r="A34" s="126" t="s">
        <v>250</v>
      </c>
      <c r="B34" s="127">
        <v>415112</v>
      </c>
      <c r="C34" s="128" t="s">
        <v>77</v>
      </c>
      <c r="D34" s="129">
        <v>0</v>
      </c>
      <c r="E34" s="129">
        <v>0</v>
      </c>
      <c r="F34" s="129">
        <v>0</v>
      </c>
      <c r="G34" s="129">
        <v>800</v>
      </c>
      <c r="H34" s="129">
        <v>9339</v>
      </c>
      <c r="I34" s="130">
        <f>G34+H34</f>
        <v>10139</v>
      </c>
    </row>
    <row r="35" spans="1:9" s="31" customFormat="1" ht="15">
      <c r="A35" s="131" t="s">
        <v>424</v>
      </c>
      <c r="B35" s="132">
        <v>415119</v>
      </c>
      <c r="C35" s="133" t="s">
        <v>425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0">
        <f>G35+H35</f>
        <v>0</v>
      </c>
    </row>
    <row r="36" spans="1:9" s="31" customFormat="1" ht="15">
      <c r="A36" s="121" t="s">
        <v>251</v>
      </c>
      <c r="B36" s="122">
        <v>416</v>
      </c>
      <c r="C36" s="123" t="s">
        <v>78</v>
      </c>
      <c r="D36" s="124">
        <f aca="true" t="shared" si="2" ref="D36:I36">D37+D38</f>
        <v>0</v>
      </c>
      <c r="E36" s="124">
        <f t="shared" si="2"/>
        <v>0</v>
      </c>
      <c r="F36" s="124">
        <f t="shared" si="2"/>
        <v>0</v>
      </c>
      <c r="G36" s="124">
        <f t="shared" si="2"/>
        <v>0</v>
      </c>
      <c r="H36" s="124">
        <f t="shared" si="2"/>
        <v>10230</v>
      </c>
      <c r="I36" s="125">
        <f t="shared" si="2"/>
        <v>10230</v>
      </c>
    </row>
    <row r="37" spans="1:9" s="30" customFormat="1" ht="15">
      <c r="A37" s="126" t="s">
        <v>252</v>
      </c>
      <c r="B37" s="127">
        <v>416111</v>
      </c>
      <c r="C37" s="128" t="s">
        <v>79</v>
      </c>
      <c r="D37" s="129">
        <v>0</v>
      </c>
      <c r="E37" s="129">
        <v>0</v>
      </c>
      <c r="F37" s="129">
        <v>0</v>
      </c>
      <c r="G37" s="129">
        <v>0</v>
      </c>
      <c r="H37" s="134">
        <v>7200</v>
      </c>
      <c r="I37" s="130">
        <f>D37+E37+F37+G37+H37</f>
        <v>7200</v>
      </c>
    </row>
    <row r="38" spans="1:9" s="31" customFormat="1" ht="28.5">
      <c r="A38" s="126" t="s">
        <v>253</v>
      </c>
      <c r="B38" s="127">
        <v>416131</v>
      </c>
      <c r="C38" s="128" t="s">
        <v>80</v>
      </c>
      <c r="D38" s="129">
        <v>0</v>
      </c>
      <c r="E38" s="129">
        <v>0</v>
      </c>
      <c r="F38" s="129">
        <v>0</v>
      </c>
      <c r="G38" s="129">
        <v>0</v>
      </c>
      <c r="H38" s="129">
        <v>3030</v>
      </c>
      <c r="I38" s="130">
        <f>D38+E38+F38+G38+H38</f>
        <v>3030</v>
      </c>
    </row>
    <row r="39" spans="1:9" s="30" customFormat="1" ht="30">
      <c r="A39" s="135" t="s">
        <v>254</v>
      </c>
      <c r="B39" s="122">
        <v>42</v>
      </c>
      <c r="C39" s="123" t="s">
        <v>426</v>
      </c>
      <c r="D39" s="124">
        <f aca="true" t="shared" si="3" ref="D39:I39">D40+D63+D72+D98+D106+D127</f>
        <v>153421</v>
      </c>
      <c r="E39" s="124">
        <f t="shared" si="3"/>
        <v>0</v>
      </c>
      <c r="F39" s="124">
        <f t="shared" si="3"/>
        <v>2656269</v>
      </c>
      <c r="G39" s="124">
        <f t="shared" si="3"/>
        <v>18848</v>
      </c>
      <c r="H39" s="124">
        <f t="shared" si="3"/>
        <v>166373</v>
      </c>
      <c r="I39" s="125">
        <f t="shared" si="3"/>
        <v>2994911</v>
      </c>
    </row>
    <row r="40" spans="1:9" s="31" customFormat="1" ht="15">
      <c r="A40" s="135" t="s">
        <v>255</v>
      </c>
      <c r="B40" s="122">
        <v>421</v>
      </c>
      <c r="C40" s="123" t="s">
        <v>81</v>
      </c>
      <c r="D40" s="124">
        <f>D41+D42+D43+D44+D45+D46+D47+D48+D49+D50+D51+D52+D53+D54+D55+D56+D57+D58+D59+D61+D62+D60</f>
        <v>36090</v>
      </c>
      <c r="E40" s="124">
        <f>E41+E42+E43+E44+E45+E46+E47+E48+E49+E50+E51+E52+E53+E54+E55+E56+E57+E58+E59+E60+E61+E62</f>
        <v>0</v>
      </c>
      <c r="F40" s="124">
        <f>F41+F42+F43+F44+F45+F46+F47+F48+F49+F50+F51+F52+F53+F54+F55+F56+F57+F58+F59+F61+F62</f>
        <v>593</v>
      </c>
      <c r="G40" s="124">
        <f>G41+G42+G43+G44+G45+G46+G47+G48+G49+G50+G51+G52+G53+G54+G55+G56+G57+G58+G59+G61+G62</f>
        <v>612</v>
      </c>
      <c r="H40" s="124">
        <f>H41+H42+H43+H44+H45+H46+H47+H48+H49+H50+H51+H52+H53+H54+H55+H56+H57+H58+H59+H61+H62</f>
        <v>21748</v>
      </c>
      <c r="I40" s="125">
        <f>SUM(D40:H40)</f>
        <v>59043</v>
      </c>
    </row>
    <row r="41" spans="1:9" s="31" customFormat="1" ht="15">
      <c r="A41" s="136" t="s">
        <v>256</v>
      </c>
      <c r="B41" s="127">
        <v>421111</v>
      </c>
      <c r="C41" s="128" t="s">
        <v>82</v>
      </c>
      <c r="D41" s="129">
        <v>300</v>
      </c>
      <c r="E41" s="129">
        <v>0</v>
      </c>
      <c r="F41" s="129">
        <v>0</v>
      </c>
      <c r="G41" s="129">
        <v>262</v>
      </c>
      <c r="H41" s="137">
        <v>1238</v>
      </c>
      <c r="I41" s="130">
        <f>D41+E41+F41+G41+H41</f>
        <v>1800</v>
      </c>
    </row>
    <row r="42" spans="1:11" s="23" customFormat="1" ht="15">
      <c r="A42" s="136" t="s">
        <v>257</v>
      </c>
      <c r="B42" s="127">
        <v>421112</v>
      </c>
      <c r="C42" s="128" t="s">
        <v>83</v>
      </c>
      <c r="D42" s="129">
        <v>0</v>
      </c>
      <c r="E42" s="129">
        <v>0</v>
      </c>
      <c r="F42" s="129">
        <v>0</v>
      </c>
      <c r="G42" s="129">
        <v>0</v>
      </c>
      <c r="H42" s="137">
        <v>50</v>
      </c>
      <c r="I42" s="130">
        <f aca="true" t="shared" si="4" ref="I42:I62">D42+E42+F42+G42+H42</f>
        <v>50</v>
      </c>
      <c r="K42" s="39"/>
    </row>
    <row r="43" spans="1:9" s="23" customFormat="1" ht="15">
      <c r="A43" s="136" t="s">
        <v>258</v>
      </c>
      <c r="B43" s="127">
        <v>421121</v>
      </c>
      <c r="C43" s="128" t="s">
        <v>84</v>
      </c>
      <c r="D43" s="129">
        <v>0</v>
      </c>
      <c r="E43" s="129">
        <v>0</v>
      </c>
      <c r="F43" s="129">
        <v>0</v>
      </c>
      <c r="G43" s="129">
        <v>0</v>
      </c>
      <c r="H43" s="137">
        <v>20</v>
      </c>
      <c r="I43" s="130">
        <f t="shared" si="4"/>
        <v>20</v>
      </c>
    </row>
    <row r="44" spans="1:9" s="25" customFormat="1" ht="15">
      <c r="A44" s="131" t="s">
        <v>259</v>
      </c>
      <c r="B44" s="132">
        <v>421211</v>
      </c>
      <c r="C44" s="128" t="s">
        <v>85</v>
      </c>
      <c r="D44" s="129">
        <v>11820</v>
      </c>
      <c r="E44" s="129">
        <v>0</v>
      </c>
      <c r="F44" s="129">
        <v>593</v>
      </c>
      <c r="G44" s="129">
        <v>100</v>
      </c>
      <c r="H44" s="137">
        <v>2337</v>
      </c>
      <c r="I44" s="130">
        <f t="shared" si="4"/>
        <v>14850</v>
      </c>
    </row>
    <row r="45" spans="1:9" s="25" customFormat="1" ht="15">
      <c r="A45" s="131" t="s">
        <v>260</v>
      </c>
      <c r="B45" s="132">
        <v>421225</v>
      </c>
      <c r="C45" s="128" t="s">
        <v>86</v>
      </c>
      <c r="D45" s="129">
        <v>16150</v>
      </c>
      <c r="E45" s="129">
        <v>0</v>
      </c>
      <c r="F45" s="129">
        <v>0</v>
      </c>
      <c r="G45" s="129">
        <v>0</v>
      </c>
      <c r="H45" s="137">
        <v>11000</v>
      </c>
      <c r="I45" s="130">
        <f t="shared" si="4"/>
        <v>27150</v>
      </c>
    </row>
    <row r="46" spans="1:9" s="25" customFormat="1" ht="15">
      <c r="A46" s="136" t="s">
        <v>261</v>
      </c>
      <c r="B46" s="127">
        <v>421311</v>
      </c>
      <c r="C46" s="128" t="s">
        <v>87</v>
      </c>
      <c r="D46" s="129">
        <v>1200</v>
      </c>
      <c r="E46" s="129">
        <v>0</v>
      </c>
      <c r="F46" s="129">
        <v>0</v>
      </c>
      <c r="G46" s="129"/>
      <c r="H46" s="137">
        <v>750</v>
      </c>
      <c r="I46" s="130">
        <f t="shared" si="4"/>
        <v>1950</v>
      </c>
    </row>
    <row r="47" spans="1:9" s="29" customFormat="1" ht="15">
      <c r="A47" s="136" t="s">
        <v>262</v>
      </c>
      <c r="B47" s="127">
        <v>421321</v>
      </c>
      <c r="C47" s="128" t="s">
        <v>88</v>
      </c>
      <c r="D47" s="129">
        <v>300</v>
      </c>
      <c r="E47" s="129">
        <v>0</v>
      </c>
      <c r="F47" s="129">
        <v>0</v>
      </c>
      <c r="G47" s="129">
        <v>0</v>
      </c>
      <c r="H47" s="137">
        <v>60</v>
      </c>
      <c r="I47" s="130">
        <f t="shared" si="4"/>
        <v>360</v>
      </c>
    </row>
    <row r="48" spans="1:9" s="29" customFormat="1" ht="15">
      <c r="A48" s="136" t="s">
        <v>263</v>
      </c>
      <c r="B48" s="127">
        <v>421324</v>
      </c>
      <c r="C48" s="128" t="s">
        <v>89</v>
      </c>
      <c r="D48" s="129">
        <v>0</v>
      </c>
      <c r="E48" s="129">
        <v>0</v>
      </c>
      <c r="F48" s="129">
        <v>0</v>
      </c>
      <c r="G48" s="129">
        <v>0</v>
      </c>
      <c r="H48" s="137">
        <v>948</v>
      </c>
      <c r="I48" s="130">
        <f t="shared" si="4"/>
        <v>948</v>
      </c>
    </row>
    <row r="49" spans="1:9" s="25" customFormat="1" ht="15">
      <c r="A49" s="136" t="s">
        <v>264</v>
      </c>
      <c r="B49" s="127">
        <v>421325</v>
      </c>
      <c r="C49" s="128" t="s">
        <v>90</v>
      </c>
      <c r="D49" s="129">
        <v>1200</v>
      </c>
      <c r="E49" s="129">
        <v>0</v>
      </c>
      <c r="F49" s="129">
        <v>0</v>
      </c>
      <c r="G49" s="129">
        <v>0</v>
      </c>
      <c r="H49" s="137">
        <v>735</v>
      </c>
      <c r="I49" s="130">
        <f t="shared" si="4"/>
        <v>1935</v>
      </c>
    </row>
    <row r="50" spans="1:9" s="25" customFormat="1" ht="15">
      <c r="A50" s="136" t="s">
        <v>265</v>
      </c>
      <c r="B50" s="127">
        <v>421391</v>
      </c>
      <c r="C50" s="128" t="s">
        <v>91</v>
      </c>
      <c r="D50" s="129">
        <v>0</v>
      </c>
      <c r="E50" s="129">
        <v>0</v>
      </c>
      <c r="F50" s="129">
        <v>0</v>
      </c>
      <c r="G50" s="129">
        <v>0</v>
      </c>
      <c r="H50" s="137">
        <v>100</v>
      </c>
      <c r="I50" s="130">
        <f t="shared" si="4"/>
        <v>100</v>
      </c>
    </row>
    <row r="51" spans="1:9" s="25" customFormat="1" ht="15">
      <c r="A51" s="136" t="s">
        <v>266</v>
      </c>
      <c r="B51" s="127">
        <v>421411</v>
      </c>
      <c r="C51" s="128" t="s">
        <v>92</v>
      </c>
      <c r="D51" s="129">
        <v>1000</v>
      </c>
      <c r="E51" s="129">
        <v>0</v>
      </c>
      <c r="F51" s="129">
        <v>0</v>
      </c>
      <c r="G51" s="129">
        <v>150</v>
      </c>
      <c r="H51" s="137">
        <v>450</v>
      </c>
      <c r="I51" s="130">
        <f t="shared" si="4"/>
        <v>1600</v>
      </c>
    </row>
    <row r="52" spans="1:9" s="25" customFormat="1" ht="15">
      <c r="A52" s="136" t="s">
        <v>267</v>
      </c>
      <c r="B52" s="127">
        <v>421412</v>
      </c>
      <c r="C52" s="128" t="s">
        <v>93</v>
      </c>
      <c r="D52" s="129">
        <v>600</v>
      </c>
      <c r="E52" s="129">
        <v>0</v>
      </c>
      <c r="F52" s="129">
        <v>0</v>
      </c>
      <c r="G52" s="129">
        <v>100</v>
      </c>
      <c r="H52" s="137">
        <v>0</v>
      </c>
      <c r="I52" s="130">
        <f t="shared" si="4"/>
        <v>700</v>
      </c>
    </row>
    <row r="53" spans="1:9" s="25" customFormat="1" ht="15">
      <c r="A53" s="136" t="s">
        <v>268</v>
      </c>
      <c r="B53" s="127">
        <v>421414</v>
      </c>
      <c r="C53" s="128" t="s">
        <v>94</v>
      </c>
      <c r="D53" s="129">
        <v>0</v>
      </c>
      <c r="E53" s="129">
        <v>0</v>
      </c>
      <c r="F53" s="129">
        <v>0</v>
      </c>
      <c r="G53" s="129">
        <v>0</v>
      </c>
      <c r="H53" s="137">
        <v>840</v>
      </c>
      <c r="I53" s="130">
        <f t="shared" si="4"/>
        <v>840</v>
      </c>
    </row>
    <row r="54" spans="1:9" s="25" customFormat="1" ht="15">
      <c r="A54" s="136" t="s">
        <v>269</v>
      </c>
      <c r="B54" s="127">
        <v>4214191</v>
      </c>
      <c r="C54" s="128" t="s">
        <v>95</v>
      </c>
      <c r="D54" s="129">
        <v>600</v>
      </c>
      <c r="E54" s="129">
        <v>0</v>
      </c>
      <c r="F54" s="129">
        <v>0</v>
      </c>
      <c r="G54" s="129">
        <v>0</v>
      </c>
      <c r="H54" s="137">
        <v>200</v>
      </c>
      <c r="I54" s="130">
        <f t="shared" si="4"/>
        <v>800</v>
      </c>
    </row>
    <row r="55" spans="1:9" s="25" customFormat="1" ht="15">
      <c r="A55" s="136" t="s">
        <v>270</v>
      </c>
      <c r="B55" s="127">
        <v>421421</v>
      </c>
      <c r="C55" s="128" t="s">
        <v>96</v>
      </c>
      <c r="D55" s="129">
        <v>800</v>
      </c>
      <c r="E55" s="129">
        <v>0</v>
      </c>
      <c r="F55" s="129">
        <v>0</v>
      </c>
      <c r="G55" s="129"/>
      <c r="H55" s="137">
        <v>800</v>
      </c>
      <c r="I55" s="130">
        <f t="shared" si="4"/>
        <v>1600</v>
      </c>
    </row>
    <row r="56" spans="1:9" s="25" customFormat="1" ht="15">
      <c r="A56" s="136" t="s">
        <v>271</v>
      </c>
      <c r="B56" s="127">
        <v>421511</v>
      </c>
      <c r="C56" s="128" t="s">
        <v>97</v>
      </c>
      <c r="D56" s="129">
        <v>1100</v>
      </c>
      <c r="E56" s="129">
        <v>0</v>
      </c>
      <c r="F56" s="129">
        <v>0</v>
      </c>
      <c r="G56" s="129">
        <v>0</v>
      </c>
      <c r="H56" s="137">
        <v>400</v>
      </c>
      <c r="I56" s="130">
        <f t="shared" si="4"/>
        <v>1500</v>
      </c>
    </row>
    <row r="57" spans="1:9" s="25" customFormat="1" ht="15">
      <c r="A57" s="136" t="s">
        <v>272</v>
      </c>
      <c r="B57" s="127">
        <v>421512</v>
      </c>
      <c r="C57" s="128" t="s">
        <v>98</v>
      </c>
      <c r="D57" s="129">
        <v>200</v>
      </c>
      <c r="E57" s="129">
        <v>0</v>
      </c>
      <c r="F57" s="129">
        <v>0</v>
      </c>
      <c r="G57" s="129">
        <v>0</v>
      </c>
      <c r="H57" s="137">
        <v>900</v>
      </c>
      <c r="I57" s="130">
        <f t="shared" si="4"/>
        <v>1100</v>
      </c>
    </row>
    <row r="58" spans="1:9" s="25" customFormat="1" ht="15">
      <c r="A58" s="136" t="s">
        <v>273</v>
      </c>
      <c r="B58" s="127">
        <v>421521</v>
      </c>
      <c r="C58" s="128" t="s">
        <v>99</v>
      </c>
      <c r="D58" s="129">
        <v>0</v>
      </c>
      <c r="E58" s="129">
        <v>0</v>
      </c>
      <c r="F58" s="129">
        <v>0</v>
      </c>
      <c r="G58" s="129">
        <v>0</v>
      </c>
      <c r="H58" s="137">
        <v>240</v>
      </c>
      <c r="I58" s="130">
        <f t="shared" si="4"/>
        <v>240</v>
      </c>
    </row>
    <row r="59" spans="1:9" s="25" customFormat="1" ht="15">
      <c r="A59" s="136" t="s">
        <v>274</v>
      </c>
      <c r="B59" s="127">
        <v>421612</v>
      </c>
      <c r="C59" s="128" t="s">
        <v>100</v>
      </c>
      <c r="D59" s="129">
        <v>0</v>
      </c>
      <c r="E59" s="129">
        <v>0</v>
      </c>
      <c r="F59" s="129">
        <v>0</v>
      </c>
      <c r="G59" s="129">
        <v>0</v>
      </c>
      <c r="H59" s="137">
        <v>150</v>
      </c>
      <c r="I59" s="130">
        <f t="shared" si="4"/>
        <v>150</v>
      </c>
    </row>
    <row r="60" spans="1:9" s="25" customFormat="1" ht="15">
      <c r="A60" s="136" t="s">
        <v>275</v>
      </c>
      <c r="B60" s="127">
        <v>421619</v>
      </c>
      <c r="C60" s="128" t="s">
        <v>490</v>
      </c>
      <c r="D60" s="129">
        <v>720</v>
      </c>
      <c r="E60" s="129">
        <v>0</v>
      </c>
      <c r="F60" s="129">
        <v>0</v>
      </c>
      <c r="G60" s="129">
        <v>0</v>
      </c>
      <c r="H60" s="137">
        <v>0</v>
      </c>
      <c r="I60" s="130">
        <f t="shared" si="4"/>
        <v>720</v>
      </c>
    </row>
    <row r="61" spans="1:9" s="25" customFormat="1" ht="15">
      <c r="A61" s="136" t="s">
        <v>276</v>
      </c>
      <c r="B61" s="127">
        <v>421625</v>
      </c>
      <c r="C61" s="128" t="s">
        <v>101</v>
      </c>
      <c r="D61" s="129">
        <v>100</v>
      </c>
      <c r="E61" s="129">
        <v>0</v>
      </c>
      <c r="F61" s="129">
        <v>0</v>
      </c>
      <c r="G61" s="129">
        <v>0</v>
      </c>
      <c r="H61" s="137">
        <v>30</v>
      </c>
      <c r="I61" s="130">
        <f t="shared" si="4"/>
        <v>130</v>
      </c>
    </row>
    <row r="62" spans="1:9" s="25" customFormat="1" ht="15">
      <c r="A62" s="136" t="s">
        <v>491</v>
      </c>
      <c r="B62" s="127">
        <v>4219191</v>
      </c>
      <c r="C62" s="128" t="s">
        <v>102</v>
      </c>
      <c r="D62" s="129">
        <v>0</v>
      </c>
      <c r="E62" s="129">
        <v>0</v>
      </c>
      <c r="F62" s="129">
        <v>0</v>
      </c>
      <c r="G62" s="129">
        <v>0</v>
      </c>
      <c r="H62" s="137">
        <v>500</v>
      </c>
      <c r="I62" s="130">
        <f t="shared" si="4"/>
        <v>500</v>
      </c>
    </row>
    <row r="63" spans="1:9" s="25" customFormat="1" ht="15">
      <c r="A63" s="135" t="s">
        <v>277</v>
      </c>
      <c r="B63" s="122">
        <v>422</v>
      </c>
      <c r="C63" s="123" t="s">
        <v>103</v>
      </c>
      <c r="D63" s="124">
        <f aca="true" t="shared" si="5" ref="D63:I63">D64+D65+D66+D67+D68+D69+D70+D71</f>
        <v>463</v>
      </c>
      <c r="E63" s="124">
        <f t="shared" si="5"/>
        <v>0</v>
      </c>
      <c r="F63" s="124">
        <f t="shared" si="5"/>
        <v>600</v>
      </c>
      <c r="G63" s="124">
        <f t="shared" si="5"/>
        <v>2696</v>
      </c>
      <c r="H63" s="124">
        <f t="shared" si="5"/>
        <v>2737</v>
      </c>
      <c r="I63" s="125">
        <f t="shared" si="5"/>
        <v>6496</v>
      </c>
    </row>
    <row r="64" spans="1:9" s="25" customFormat="1" ht="28.5">
      <c r="A64" s="136" t="s">
        <v>278</v>
      </c>
      <c r="B64" s="127">
        <v>422111</v>
      </c>
      <c r="C64" s="128" t="s">
        <v>104</v>
      </c>
      <c r="D64" s="129">
        <v>400</v>
      </c>
      <c r="E64" s="129">
        <v>0</v>
      </c>
      <c r="F64" s="129">
        <v>600</v>
      </c>
      <c r="G64" s="129">
        <v>0</v>
      </c>
      <c r="H64" s="129">
        <v>500</v>
      </c>
      <c r="I64" s="130">
        <f>D64+E64+F64+G64+H64</f>
        <v>1500</v>
      </c>
    </row>
    <row r="65" spans="1:9" s="23" customFormat="1" ht="15">
      <c r="A65" s="136" t="s">
        <v>279</v>
      </c>
      <c r="B65" s="127">
        <v>422121</v>
      </c>
      <c r="C65" s="128" t="s">
        <v>105</v>
      </c>
      <c r="D65" s="129">
        <v>23</v>
      </c>
      <c r="E65" s="129">
        <v>0</v>
      </c>
      <c r="F65" s="129">
        <v>0</v>
      </c>
      <c r="G65" s="129">
        <v>0</v>
      </c>
      <c r="H65" s="129">
        <v>277</v>
      </c>
      <c r="I65" s="130">
        <f aca="true" t="shared" si="6" ref="I65:I71">D65+E65+F65+G65+H65</f>
        <v>300</v>
      </c>
    </row>
    <row r="66" spans="1:9" s="25" customFormat="1" ht="15">
      <c r="A66" s="136" t="s">
        <v>280</v>
      </c>
      <c r="B66" s="127">
        <v>422131</v>
      </c>
      <c r="C66" s="128" t="s">
        <v>106</v>
      </c>
      <c r="D66" s="129">
        <v>40</v>
      </c>
      <c r="E66" s="129">
        <v>0</v>
      </c>
      <c r="F66" s="129">
        <v>0</v>
      </c>
      <c r="G66" s="129">
        <v>0</v>
      </c>
      <c r="H66" s="129">
        <v>610</v>
      </c>
      <c r="I66" s="130">
        <f t="shared" si="6"/>
        <v>650</v>
      </c>
    </row>
    <row r="67" spans="1:9" s="25" customFormat="1" ht="15">
      <c r="A67" s="136" t="s">
        <v>281</v>
      </c>
      <c r="B67" s="127">
        <v>422199</v>
      </c>
      <c r="C67" s="128" t="s">
        <v>107</v>
      </c>
      <c r="D67" s="129">
        <v>0</v>
      </c>
      <c r="E67" s="129">
        <v>0</v>
      </c>
      <c r="F67" s="129">
        <v>0</v>
      </c>
      <c r="G67" s="129">
        <v>0</v>
      </c>
      <c r="H67" s="129">
        <v>300</v>
      </c>
      <c r="I67" s="130">
        <f t="shared" si="6"/>
        <v>300</v>
      </c>
    </row>
    <row r="68" spans="1:9" s="25" customFormat="1" ht="15">
      <c r="A68" s="136" t="s">
        <v>282</v>
      </c>
      <c r="B68" s="127">
        <v>422211</v>
      </c>
      <c r="C68" s="128" t="s">
        <v>108</v>
      </c>
      <c r="D68" s="129">
        <v>0</v>
      </c>
      <c r="E68" s="129">
        <v>0</v>
      </c>
      <c r="F68" s="129">
        <v>0</v>
      </c>
      <c r="G68" s="129">
        <v>1000</v>
      </c>
      <c r="H68" s="129">
        <v>0</v>
      </c>
      <c r="I68" s="130">
        <f t="shared" si="6"/>
        <v>1000</v>
      </c>
    </row>
    <row r="69" spans="1:9" s="25" customFormat="1" ht="28.5">
      <c r="A69" s="136" t="s">
        <v>283</v>
      </c>
      <c r="B69" s="127">
        <v>422221</v>
      </c>
      <c r="C69" s="128" t="s">
        <v>109</v>
      </c>
      <c r="D69" s="129">
        <v>0</v>
      </c>
      <c r="E69" s="129">
        <v>0</v>
      </c>
      <c r="F69" s="129">
        <v>0</v>
      </c>
      <c r="G69" s="129">
        <v>800</v>
      </c>
      <c r="H69" s="129">
        <v>1000</v>
      </c>
      <c r="I69" s="130">
        <f t="shared" si="6"/>
        <v>1800</v>
      </c>
    </row>
    <row r="70" spans="1:9" s="25" customFormat="1" ht="28.5">
      <c r="A70" s="136" t="s">
        <v>284</v>
      </c>
      <c r="B70" s="127">
        <v>422231</v>
      </c>
      <c r="C70" s="128" t="s">
        <v>110</v>
      </c>
      <c r="D70" s="129">
        <v>0</v>
      </c>
      <c r="E70" s="129">
        <v>0</v>
      </c>
      <c r="F70" s="129">
        <v>0</v>
      </c>
      <c r="G70" s="129">
        <v>896</v>
      </c>
      <c r="H70" s="129"/>
      <c r="I70" s="130">
        <f t="shared" si="6"/>
        <v>896</v>
      </c>
    </row>
    <row r="71" spans="1:9" s="25" customFormat="1" ht="15">
      <c r="A71" s="136" t="s">
        <v>285</v>
      </c>
      <c r="B71" s="127">
        <v>422299</v>
      </c>
      <c r="C71" s="128" t="s">
        <v>111</v>
      </c>
      <c r="D71" s="129">
        <v>0</v>
      </c>
      <c r="E71" s="129">
        <v>0</v>
      </c>
      <c r="F71" s="129">
        <v>0</v>
      </c>
      <c r="G71" s="129">
        <v>0</v>
      </c>
      <c r="H71" s="129">
        <v>50</v>
      </c>
      <c r="I71" s="130">
        <f t="shared" si="6"/>
        <v>50</v>
      </c>
    </row>
    <row r="72" spans="1:9" s="25" customFormat="1" ht="15">
      <c r="A72" s="135" t="s">
        <v>286</v>
      </c>
      <c r="B72" s="122">
        <v>423</v>
      </c>
      <c r="C72" s="123" t="s">
        <v>112</v>
      </c>
      <c r="D72" s="124">
        <f>D73+D74+D75+D76+D77+D78+D79+D80+D81+D82+D83+D84+D85+D86+D87+D88+D89+D90+D91+D92+D93+D94+D95+D96+D97</f>
        <v>68131</v>
      </c>
      <c r="E72" s="124">
        <f>E73+E74+E75+E76+E77+E78+E79+E80+E81+E82+E83+E84+E85+E86+E87+E88+E89+E90+E91+E92+E93+E94+E95+E96+E97</f>
        <v>0</v>
      </c>
      <c r="F72" s="124">
        <f>F73+F74+F75+F76+F77+F78+F79+F80+F81+F82+F83+F84+F85+F86+F87+F88+F89+F90+F91+F92+F93+F94+F95+F96+F97</f>
        <v>0</v>
      </c>
      <c r="G72" s="124">
        <f>G73+G74+G75+G76+G77+G78+G79+G80+G81+G82+G83+G84+G85+G86+G87+G88+G89+G90+G91+G92+G93+G94+G95+G96+G97</f>
        <v>15340</v>
      </c>
      <c r="H72" s="124">
        <f>H73+H74+H75+H76+H77+H78+H79+H80+H81+H82+H83+H84+H85+H86+H87+H88+H89+H90+H91+H92+H93+H94+H95+H96+H97</f>
        <v>37145</v>
      </c>
      <c r="I72" s="125">
        <f>SUM(D72:H72)</f>
        <v>120616</v>
      </c>
    </row>
    <row r="73" spans="1:9" s="25" customFormat="1" ht="15">
      <c r="A73" s="136" t="s">
        <v>287</v>
      </c>
      <c r="B73" s="127">
        <v>423111</v>
      </c>
      <c r="C73" s="128" t="s">
        <v>113</v>
      </c>
      <c r="D73" s="134">
        <v>0</v>
      </c>
      <c r="E73" s="134">
        <v>0</v>
      </c>
      <c r="F73" s="134">
        <v>0</v>
      </c>
      <c r="G73" s="134">
        <v>390</v>
      </c>
      <c r="H73" s="134">
        <v>210</v>
      </c>
      <c r="I73" s="130">
        <f>D73+E73+F73+G73+H73</f>
        <v>600</v>
      </c>
    </row>
    <row r="74" spans="1:9" s="23" customFormat="1" ht="28.5">
      <c r="A74" s="136" t="s">
        <v>288</v>
      </c>
      <c r="B74" s="127">
        <v>423191</v>
      </c>
      <c r="C74" s="128" t="s">
        <v>114</v>
      </c>
      <c r="D74" s="134">
        <v>6379</v>
      </c>
      <c r="E74" s="134">
        <v>0</v>
      </c>
      <c r="F74" s="134">
        <v>0</v>
      </c>
      <c r="G74" s="134">
        <v>12350</v>
      </c>
      <c r="H74" s="134">
        <v>12236</v>
      </c>
      <c r="I74" s="130">
        <f aca="true" t="shared" si="7" ref="I74:I97">D74+E74+F74+G74+H74</f>
        <v>30965</v>
      </c>
    </row>
    <row r="75" spans="1:9" s="25" customFormat="1" ht="15">
      <c r="A75" s="136" t="s">
        <v>289</v>
      </c>
      <c r="B75" s="127">
        <v>423199</v>
      </c>
      <c r="C75" s="128" t="s">
        <v>115</v>
      </c>
      <c r="D75" s="134">
        <v>0</v>
      </c>
      <c r="E75" s="134">
        <v>0</v>
      </c>
      <c r="F75" s="134">
        <v>0</v>
      </c>
      <c r="G75" s="134">
        <v>0</v>
      </c>
      <c r="H75" s="134">
        <v>390</v>
      </c>
      <c r="I75" s="130">
        <f t="shared" si="7"/>
        <v>390</v>
      </c>
    </row>
    <row r="76" spans="1:9" s="25" customFormat="1" ht="15">
      <c r="A76" s="136" t="s">
        <v>290</v>
      </c>
      <c r="B76" s="127">
        <v>423212</v>
      </c>
      <c r="C76" s="128" t="s">
        <v>116</v>
      </c>
      <c r="D76" s="134">
        <v>49560</v>
      </c>
      <c r="E76" s="134">
        <v>0</v>
      </c>
      <c r="F76" s="134">
        <v>0</v>
      </c>
      <c r="G76" s="134">
        <v>0</v>
      </c>
      <c r="H76" s="134">
        <v>0</v>
      </c>
      <c r="I76" s="130">
        <f t="shared" si="7"/>
        <v>49560</v>
      </c>
    </row>
    <row r="77" spans="1:9" s="25" customFormat="1" ht="15">
      <c r="A77" s="131" t="s">
        <v>291</v>
      </c>
      <c r="B77" s="132">
        <v>423221</v>
      </c>
      <c r="C77" s="133" t="s">
        <v>117</v>
      </c>
      <c r="D77" s="134">
        <v>0</v>
      </c>
      <c r="E77" s="134">
        <v>0</v>
      </c>
      <c r="F77" s="134">
        <v>0</v>
      </c>
      <c r="G77" s="134">
        <v>0</v>
      </c>
      <c r="H77" s="134">
        <v>500</v>
      </c>
      <c r="I77" s="130">
        <f t="shared" si="7"/>
        <v>500</v>
      </c>
    </row>
    <row r="78" spans="1:9" s="25" customFormat="1" ht="15">
      <c r="A78" s="136" t="s">
        <v>292</v>
      </c>
      <c r="B78" s="127">
        <v>423311</v>
      </c>
      <c r="C78" s="128" t="s">
        <v>118</v>
      </c>
      <c r="D78" s="134">
        <v>0</v>
      </c>
      <c r="E78" s="134">
        <v>0</v>
      </c>
      <c r="F78" s="134">
        <v>0</v>
      </c>
      <c r="G78" s="134">
        <v>0</v>
      </c>
      <c r="H78" s="134">
        <v>2957</v>
      </c>
      <c r="I78" s="130">
        <f t="shared" si="7"/>
        <v>2957</v>
      </c>
    </row>
    <row r="79" spans="1:9" s="25" customFormat="1" ht="15">
      <c r="A79" s="136" t="s">
        <v>293</v>
      </c>
      <c r="B79" s="127">
        <v>423321</v>
      </c>
      <c r="C79" s="128" t="s">
        <v>119</v>
      </c>
      <c r="D79" s="134">
        <v>0</v>
      </c>
      <c r="E79" s="134">
        <v>0</v>
      </c>
      <c r="F79" s="134">
        <v>0</v>
      </c>
      <c r="G79" s="134">
        <v>0</v>
      </c>
      <c r="H79" s="134">
        <v>150</v>
      </c>
      <c r="I79" s="130">
        <f t="shared" si="7"/>
        <v>150</v>
      </c>
    </row>
    <row r="80" spans="1:9" s="25" customFormat="1" ht="15">
      <c r="A80" s="136" t="s">
        <v>294</v>
      </c>
      <c r="B80" s="127">
        <v>423322</v>
      </c>
      <c r="C80" s="128" t="s">
        <v>120</v>
      </c>
      <c r="D80" s="134">
        <v>0</v>
      </c>
      <c r="E80" s="134">
        <v>0</v>
      </c>
      <c r="F80" s="134">
        <v>0</v>
      </c>
      <c r="G80" s="134">
        <v>0</v>
      </c>
      <c r="H80" s="134">
        <v>64</v>
      </c>
      <c r="I80" s="130">
        <f t="shared" si="7"/>
        <v>64</v>
      </c>
    </row>
    <row r="81" spans="1:9" s="25" customFormat="1" ht="15">
      <c r="A81" s="136" t="s">
        <v>295</v>
      </c>
      <c r="B81" s="127">
        <v>423391</v>
      </c>
      <c r="C81" s="128" t="s">
        <v>121</v>
      </c>
      <c r="D81" s="134">
        <v>0</v>
      </c>
      <c r="E81" s="134">
        <v>0</v>
      </c>
      <c r="F81" s="134">
        <v>0</v>
      </c>
      <c r="G81" s="134">
        <v>0</v>
      </c>
      <c r="H81" s="134">
        <v>400</v>
      </c>
      <c r="I81" s="130">
        <f t="shared" si="7"/>
        <v>400</v>
      </c>
    </row>
    <row r="82" spans="1:9" s="25" customFormat="1" ht="15">
      <c r="A82" s="131" t="s">
        <v>296</v>
      </c>
      <c r="B82" s="132">
        <v>423392</v>
      </c>
      <c r="C82" s="128" t="s">
        <v>122</v>
      </c>
      <c r="D82" s="134">
        <v>200</v>
      </c>
      <c r="E82" s="134">
        <v>0</v>
      </c>
      <c r="F82" s="134">
        <v>0</v>
      </c>
      <c r="G82" s="134">
        <v>0</v>
      </c>
      <c r="H82" s="134">
        <v>500</v>
      </c>
      <c r="I82" s="130">
        <f t="shared" si="7"/>
        <v>700</v>
      </c>
    </row>
    <row r="83" spans="1:9" s="25" customFormat="1" ht="15">
      <c r="A83" s="136" t="s">
        <v>297</v>
      </c>
      <c r="B83" s="127">
        <v>423418</v>
      </c>
      <c r="C83" s="128" t="s">
        <v>123</v>
      </c>
      <c r="D83" s="134">
        <v>253</v>
      </c>
      <c r="E83" s="134">
        <v>0</v>
      </c>
      <c r="F83" s="134">
        <v>0</v>
      </c>
      <c r="G83" s="134">
        <v>0</v>
      </c>
      <c r="H83" s="134">
        <v>587</v>
      </c>
      <c r="I83" s="130">
        <f t="shared" si="7"/>
        <v>840</v>
      </c>
    </row>
    <row r="84" spans="1:9" s="29" customFormat="1" ht="28.5">
      <c r="A84" s="136" t="s">
        <v>298</v>
      </c>
      <c r="B84" s="127">
        <v>423419</v>
      </c>
      <c r="C84" s="128" t="s">
        <v>124</v>
      </c>
      <c r="D84" s="134">
        <v>3357</v>
      </c>
      <c r="E84" s="134">
        <v>0</v>
      </c>
      <c r="F84" s="134">
        <v>0</v>
      </c>
      <c r="G84" s="134">
        <v>0</v>
      </c>
      <c r="H84" s="134">
        <v>2043</v>
      </c>
      <c r="I84" s="130">
        <f t="shared" si="7"/>
        <v>5400</v>
      </c>
    </row>
    <row r="85" spans="1:9" s="25" customFormat="1" ht="15">
      <c r="A85" s="136" t="s">
        <v>299</v>
      </c>
      <c r="B85" s="127">
        <v>423422</v>
      </c>
      <c r="C85" s="128" t="s">
        <v>125</v>
      </c>
      <c r="D85" s="134">
        <v>1000</v>
      </c>
      <c r="E85" s="134">
        <v>0</v>
      </c>
      <c r="F85" s="134">
        <v>0</v>
      </c>
      <c r="G85" s="134">
        <v>2000</v>
      </c>
      <c r="H85" s="134">
        <v>2520</v>
      </c>
      <c r="I85" s="130">
        <f t="shared" si="7"/>
        <v>5520</v>
      </c>
    </row>
    <row r="86" spans="1:9" s="25" customFormat="1" ht="15">
      <c r="A86" s="136" t="s">
        <v>300</v>
      </c>
      <c r="B86" s="127">
        <v>423432</v>
      </c>
      <c r="C86" s="128" t="s">
        <v>126</v>
      </c>
      <c r="D86" s="134">
        <v>0</v>
      </c>
      <c r="E86" s="134">
        <v>0</v>
      </c>
      <c r="F86" s="134">
        <v>0</v>
      </c>
      <c r="G86" s="134">
        <v>0</v>
      </c>
      <c r="H86" s="134">
        <v>216</v>
      </c>
      <c r="I86" s="130">
        <f t="shared" si="7"/>
        <v>216</v>
      </c>
    </row>
    <row r="87" spans="1:9" s="25" customFormat="1" ht="15">
      <c r="A87" s="136" t="s">
        <v>301</v>
      </c>
      <c r="B87" s="127">
        <v>423521</v>
      </c>
      <c r="C87" s="128" t="s">
        <v>127</v>
      </c>
      <c r="D87" s="134">
        <v>0</v>
      </c>
      <c r="E87" s="134">
        <v>0</v>
      </c>
      <c r="F87" s="134">
        <v>0</v>
      </c>
      <c r="G87" s="134">
        <v>0</v>
      </c>
      <c r="H87" s="134">
        <v>1000</v>
      </c>
      <c r="I87" s="130">
        <f t="shared" si="7"/>
        <v>1000</v>
      </c>
    </row>
    <row r="88" spans="1:9" s="25" customFormat="1" ht="29.25">
      <c r="A88" s="136" t="s">
        <v>302</v>
      </c>
      <c r="B88" s="127">
        <v>423591</v>
      </c>
      <c r="C88" s="138" t="s">
        <v>128</v>
      </c>
      <c r="D88" s="134">
        <v>0</v>
      </c>
      <c r="E88" s="134">
        <v>0</v>
      </c>
      <c r="F88" s="134">
        <v>0</v>
      </c>
      <c r="G88" s="134">
        <v>0</v>
      </c>
      <c r="H88" s="134">
        <v>6474</v>
      </c>
      <c r="I88" s="130">
        <f t="shared" si="7"/>
        <v>6474</v>
      </c>
    </row>
    <row r="89" spans="1:9" s="25" customFormat="1" ht="15">
      <c r="A89" s="136" t="s">
        <v>303</v>
      </c>
      <c r="B89" s="127">
        <v>423592</v>
      </c>
      <c r="C89" s="128" t="s">
        <v>129</v>
      </c>
      <c r="D89" s="134">
        <v>232</v>
      </c>
      <c r="E89" s="134">
        <v>0</v>
      </c>
      <c r="F89" s="134">
        <v>0</v>
      </c>
      <c r="G89" s="134"/>
      <c r="H89" s="134">
        <v>944</v>
      </c>
      <c r="I89" s="130">
        <f t="shared" si="7"/>
        <v>1176</v>
      </c>
    </row>
    <row r="90" spans="1:9" s="25" customFormat="1" ht="15">
      <c r="A90" s="136" t="s">
        <v>304</v>
      </c>
      <c r="B90" s="127">
        <v>4235921</v>
      </c>
      <c r="C90" s="128" t="s">
        <v>130</v>
      </c>
      <c r="D90" s="134">
        <v>4000</v>
      </c>
      <c r="E90" s="134">
        <v>0</v>
      </c>
      <c r="F90" s="134">
        <v>0</v>
      </c>
      <c r="G90" s="134">
        <v>0</v>
      </c>
      <c r="H90" s="134">
        <v>0</v>
      </c>
      <c r="I90" s="130">
        <f t="shared" si="7"/>
        <v>4000</v>
      </c>
    </row>
    <row r="91" spans="1:9" s="25" customFormat="1" ht="15">
      <c r="A91" s="136" t="s">
        <v>305</v>
      </c>
      <c r="B91" s="127">
        <v>4235922</v>
      </c>
      <c r="C91" s="128" t="s">
        <v>131</v>
      </c>
      <c r="D91" s="134">
        <v>0</v>
      </c>
      <c r="E91" s="134">
        <v>0</v>
      </c>
      <c r="F91" s="134">
        <v>0</v>
      </c>
      <c r="G91" s="134">
        <v>0</v>
      </c>
      <c r="H91" s="134">
        <v>1388</v>
      </c>
      <c r="I91" s="130">
        <f t="shared" si="7"/>
        <v>1388</v>
      </c>
    </row>
    <row r="92" spans="1:9" s="25" customFormat="1" ht="15">
      <c r="A92" s="136" t="s">
        <v>306</v>
      </c>
      <c r="B92" s="127">
        <v>423593</v>
      </c>
      <c r="C92" s="128" t="s">
        <v>132</v>
      </c>
      <c r="D92" s="134">
        <v>450</v>
      </c>
      <c r="E92" s="134">
        <v>0</v>
      </c>
      <c r="F92" s="134">
        <v>0</v>
      </c>
      <c r="G92" s="134">
        <v>0</v>
      </c>
      <c r="H92" s="134">
        <v>726</v>
      </c>
      <c r="I92" s="130">
        <f t="shared" si="7"/>
        <v>1176</v>
      </c>
    </row>
    <row r="93" spans="1:9" s="25" customFormat="1" ht="15">
      <c r="A93" s="136" t="s">
        <v>307</v>
      </c>
      <c r="B93" s="127">
        <v>423612</v>
      </c>
      <c r="C93" s="128" t="s">
        <v>133</v>
      </c>
      <c r="D93" s="134">
        <v>300</v>
      </c>
      <c r="E93" s="134">
        <v>0</v>
      </c>
      <c r="F93" s="134">
        <v>0</v>
      </c>
      <c r="G93" s="134">
        <v>0</v>
      </c>
      <c r="H93" s="134">
        <v>200</v>
      </c>
      <c r="I93" s="130">
        <f t="shared" si="7"/>
        <v>500</v>
      </c>
    </row>
    <row r="94" spans="1:9" s="25" customFormat="1" ht="15">
      <c r="A94" s="136" t="s">
        <v>308</v>
      </c>
      <c r="B94" s="127">
        <v>423711</v>
      </c>
      <c r="C94" s="128" t="s">
        <v>134</v>
      </c>
      <c r="D94" s="134">
        <v>220</v>
      </c>
      <c r="E94" s="134">
        <v>0</v>
      </c>
      <c r="F94" s="134">
        <v>0</v>
      </c>
      <c r="G94" s="134">
        <v>0</v>
      </c>
      <c r="H94" s="134">
        <v>730</v>
      </c>
      <c r="I94" s="130">
        <f t="shared" si="7"/>
        <v>950</v>
      </c>
    </row>
    <row r="95" spans="1:9" s="25" customFormat="1" ht="15">
      <c r="A95" s="136" t="s">
        <v>309</v>
      </c>
      <c r="B95" s="127">
        <v>423911</v>
      </c>
      <c r="C95" s="128" t="s">
        <v>135</v>
      </c>
      <c r="D95" s="134">
        <v>240</v>
      </c>
      <c r="E95" s="134">
        <v>0</v>
      </c>
      <c r="F95" s="134">
        <v>0</v>
      </c>
      <c r="G95" s="134">
        <v>0</v>
      </c>
      <c r="H95" s="134">
        <v>250</v>
      </c>
      <c r="I95" s="130">
        <f t="shared" si="7"/>
        <v>490</v>
      </c>
    </row>
    <row r="96" spans="1:9" s="25" customFormat="1" ht="15">
      <c r="A96" s="136" t="s">
        <v>310</v>
      </c>
      <c r="B96" s="127">
        <v>4239111</v>
      </c>
      <c r="C96" s="128" t="s">
        <v>136</v>
      </c>
      <c r="D96" s="134">
        <v>1540</v>
      </c>
      <c r="E96" s="134">
        <v>0</v>
      </c>
      <c r="F96" s="134">
        <v>0</v>
      </c>
      <c r="G96" s="134">
        <v>500</v>
      </c>
      <c r="H96" s="134">
        <v>2280</v>
      </c>
      <c r="I96" s="130">
        <f t="shared" si="7"/>
        <v>4320</v>
      </c>
    </row>
    <row r="97" spans="1:9" s="25" customFormat="1" ht="15">
      <c r="A97" s="136" t="s">
        <v>311</v>
      </c>
      <c r="B97" s="127">
        <v>4239112</v>
      </c>
      <c r="C97" s="128" t="s">
        <v>137</v>
      </c>
      <c r="D97" s="134">
        <v>400</v>
      </c>
      <c r="E97" s="134">
        <v>0</v>
      </c>
      <c r="F97" s="134">
        <v>0</v>
      </c>
      <c r="G97" s="134">
        <v>100</v>
      </c>
      <c r="H97" s="134">
        <v>380</v>
      </c>
      <c r="I97" s="130">
        <f t="shared" si="7"/>
        <v>880</v>
      </c>
    </row>
    <row r="98" spans="1:9" s="25" customFormat="1" ht="15">
      <c r="A98" s="135" t="s">
        <v>312</v>
      </c>
      <c r="B98" s="122">
        <v>424</v>
      </c>
      <c r="C98" s="123" t="s">
        <v>138</v>
      </c>
      <c r="D98" s="139">
        <f>D99+D100+D101+D102+D103+D105</f>
        <v>2623</v>
      </c>
      <c r="E98" s="139">
        <f>E99+E100+E101+E102+E103</f>
        <v>0</v>
      </c>
      <c r="F98" s="139">
        <f>F99+F100+F101+F102+F103</f>
        <v>0</v>
      </c>
      <c r="G98" s="139">
        <f>G99+G100+G101+G102+G103</f>
        <v>0</v>
      </c>
      <c r="H98" s="139">
        <f>H99+H100+H101+H102+H103+H104</f>
        <v>34461</v>
      </c>
      <c r="I98" s="140">
        <f>I99+I100+I101+I102+I103+I104+I105</f>
        <v>37084</v>
      </c>
    </row>
    <row r="99" spans="1:9" s="25" customFormat="1" ht="15">
      <c r="A99" s="136" t="s">
        <v>492</v>
      </c>
      <c r="B99" s="127">
        <v>424341</v>
      </c>
      <c r="C99" s="128" t="s">
        <v>139</v>
      </c>
      <c r="D99" s="134">
        <v>600</v>
      </c>
      <c r="E99" s="134">
        <v>0</v>
      </c>
      <c r="F99" s="134">
        <v>0</v>
      </c>
      <c r="G99" s="134">
        <v>0</v>
      </c>
      <c r="H99" s="134">
        <v>3600</v>
      </c>
      <c r="I99" s="130">
        <f aca="true" t="shared" si="8" ref="I99:I105">D99+E99+F99+G99+H99</f>
        <v>4200</v>
      </c>
    </row>
    <row r="100" spans="1:9" s="23" customFormat="1" ht="29.25">
      <c r="A100" s="136" t="s">
        <v>313</v>
      </c>
      <c r="B100" s="127">
        <v>424351</v>
      </c>
      <c r="C100" s="138" t="s">
        <v>140</v>
      </c>
      <c r="D100" s="134">
        <v>0</v>
      </c>
      <c r="E100" s="134">
        <v>0</v>
      </c>
      <c r="F100" s="134">
        <v>0</v>
      </c>
      <c r="G100" s="134">
        <v>0</v>
      </c>
      <c r="H100" s="134">
        <v>360</v>
      </c>
      <c r="I100" s="130">
        <f t="shared" si="8"/>
        <v>360</v>
      </c>
    </row>
    <row r="101" spans="1:9" s="25" customFormat="1" ht="15">
      <c r="A101" s="136" t="s">
        <v>314</v>
      </c>
      <c r="B101" s="127">
        <v>424911</v>
      </c>
      <c r="C101" s="128" t="s">
        <v>141</v>
      </c>
      <c r="D101" s="134">
        <v>600</v>
      </c>
      <c r="E101" s="134">
        <v>0</v>
      </c>
      <c r="F101" s="134">
        <v>0</v>
      </c>
      <c r="G101" s="134">
        <v>0</v>
      </c>
      <c r="H101" s="134">
        <v>576</v>
      </c>
      <c r="I101" s="130">
        <f t="shared" si="8"/>
        <v>1176</v>
      </c>
    </row>
    <row r="102" spans="1:9" s="25" customFormat="1" ht="15">
      <c r="A102" s="136" t="s">
        <v>315</v>
      </c>
      <c r="B102" s="127">
        <v>4249111</v>
      </c>
      <c r="C102" s="128" t="s">
        <v>420</v>
      </c>
      <c r="D102" s="134">
        <v>1423</v>
      </c>
      <c r="E102" s="134">
        <v>0</v>
      </c>
      <c r="F102" s="134">
        <v>0</v>
      </c>
      <c r="G102" s="134">
        <v>0</v>
      </c>
      <c r="H102" s="134">
        <v>6737</v>
      </c>
      <c r="I102" s="130">
        <f t="shared" si="8"/>
        <v>8160</v>
      </c>
    </row>
    <row r="103" spans="1:9" s="25" customFormat="1" ht="28.5">
      <c r="A103" s="131" t="s">
        <v>415</v>
      </c>
      <c r="B103" s="132">
        <v>4249117</v>
      </c>
      <c r="C103" s="133" t="s">
        <v>427</v>
      </c>
      <c r="D103" s="134">
        <v>0</v>
      </c>
      <c r="E103" s="134">
        <v>0</v>
      </c>
      <c r="F103" s="134">
        <v>0</v>
      </c>
      <c r="G103" s="134">
        <v>0</v>
      </c>
      <c r="H103" s="134">
        <v>6177</v>
      </c>
      <c r="I103" s="130">
        <f t="shared" si="8"/>
        <v>6177</v>
      </c>
    </row>
    <row r="104" spans="1:9" s="25" customFormat="1" ht="28.5">
      <c r="A104" s="131" t="s">
        <v>493</v>
      </c>
      <c r="B104" s="132">
        <v>4249118</v>
      </c>
      <c r="C104" s="133" t="s">
        <v>494</v>
      </c>
      <c r="D104" s="134">
        <v>0</v>
      </c>
      <c r="E104" s="134">
        <v>0</v>
      </c>
      <c r="F104" s="134">
        <v>0</v>
      </c>
      <c r="G104" s="134">
        <v>0</v>
      </c>
      <c r="H104" s="134">
        <v>17011</v>
      </c>
      <c r="I104" s="130">
        <f t="shared" si="8"/>
        <v>17011</v>
      </c>
    </row>
    <row r="105" spans="1:9" s="23" customFormat="1" ht="28.5">
      <c r="A105" s="131" t="s">
        <v>495</v>
      </c>
      <c r="B105" s="132">
        <v>4249119</v>
      </c>
      <c r="C105" s="133" t="s">
        <v>496</v>
      </c>
      <c r="D105" s="134"/>
      <c r="E105" s="134"/>
      <c r="F105" s="134"/>
      <c r="G105" s="134"/>
      <c r="H105" s="134"/>
      <c r="I105" s="130">
        <f t="shared" si="8"/>
        <v>0</v>
      </c>
    </row>
    <row r="106" spans="1:9" s="25" customFormat="1" ht="15">
      <c r="A106" s="135" t="s">
        <v>316</v>
      </c>
      <c r="B106" s="122">
        <v>425</v>
      </c>
      <c r="C106" s="123" t="s">
        <v>142</v>
      </c>
      <c r="D106" s="139">
        <f aca="true" t="shared" si="9" ref="D106:I106">SUM(D107:D126)</f>
        <v>1173</v>
      </c>
      <c r="E106" s="139">
        <f t="shared" si="9"/>
        <v>0</v>
      </c>
      <c r="F106" s="139">
        <f t="shared" si="9"/>
        <v>0</v>
      </c>
      <c r="G106" s="139">
        <f t="shared" si="9"/>
        <v>0</v>
      </c>
      <c r="H106" s="139">
        <f t="shared" si="9"/>
        <v>29048</v>
      </c>
      <c r="I106" s="140">
        <f t="shared" si="9"/>
        <v>30221</v>
      </c>
    </row>
    <row r="107" spans="1:9" s="25" customFormat="1" ht="15">
      <c r="A107" s="136" t="s">
        <v>317</v>
      </c>
      <c r="B107" s="127">
        <v>425111</v>
      </c>
      <c r="C107" s="128" t="s">
        <v>143</v>
      </c>
      <c r="D107" s="129">
        <v>0</v>
      </c>
      <c r="E107" s="134">
        <v>0</v>
      </c>
      <c r="F107" s="134">
        <v>0</v>
      </c>
      <c r="G107" s="134">
        <v>0</v>
      </c>
      <c r="H107" s="141">
        <v>1188</v>
      </c>
      <c r="I107" s="130">
        <f>D107+E107+F107+G107+H107</f>
        <v>1188</v>
      </c>
    </row>
    <row r="108" spans="1:9" s="25" customFormat="1" ht="15">
      <c r="A108" s="136" t="s">
        <v>318</v>
      </c>
      <c r="B108" s="127">
        <v>425112</v>
      </c>
      <c r="C108" s="128" t="s">
        <v>144</v>
      </c>
      <c r="D108" s="129">
        <v>0</v>
      </c>
      <c r="E108" s="134">
        <v>0</v>
      </c>
      <c r="F108" s="134">
        <v>0</v>
      </c>
      <c r="G108" s="134">
        <v>0</v>
      </c>
      <c r="H108" s="141">
        <v>588</v>
      </c>
      <c r="I108" s="130">
        <f aca="true" t="shared" si="10" ref="I108:I126">D108+E108+F108+G108+H108</f>
        <v>588</v>
      </c>
    </row>
    <row r="109" spans="1:9" s="25" customFormat="1" ht="15">
      <c r="A109" s="136" t="s">
        <v>319</v>
      </c>
      <c r="B109" s="127">
        <v>425113</v>
      </c>
      <c r="C109" s="128" t="s">
        <v>145</v>
      </c>
      <c r="D109" s="129">
        <v>0</v>
      </c>
      <c r="E109" s="134">
        <v>0</v>
      </c>
      <c r="F109" s="134">
        <v>0</v>
      </c>
      <c r="G109" s="134">
        <v>0</v>
      </c>
      <c r="H109" s="141">
        <v>3000</v>
      </c>
      <c r="I109" s="130">
        <f t="shared" si="10"/>
        <v>3000</v>
      </c>
    </row>
    <row r="110" spans="1:9" s="25" customFormat="1" ht="15">
      <c r="A110" s="136" t="s">
        <v>320</v>
      </c>
      <c r="B110" s="127">
        <v>425114</v>
      </c>
      <c r="C110" s="138" t="s">
        <v>146</v>
      </c>
      <c r="D110" s="129">
        <v>0</v>
      </c>
      <c r="E110" s="134">
        <v>0</v>
      </c>
      <c r="F110" s="134">
        <v>0</v>
      </c>
      <c r="G110" s="134">
        <v>0</v>
      </c>
      <c r="H110" s="141">
        <v>1188</v>
      </c>
      <c r="I110" s="130">
        <f t="shared" si="10"/>
        <v>1188</v>
      </c>
    </row>
    <row r="111" spans="1:9" s="25" customFormat="1" ht="15">
      <c r="A111" s="136" t="s">
        <v>321</v>
      </c>
      <c r="B111" s="127">
        <v>425115</v>
      </c>
      <c r="C111" s="128" t="s">
        <v>147</v>
      </c>
      <c r="D111" s="129">
        <v>130</v>
      </c>
      <c r="E111" s="134">
        <v>0</v>
      </c>
      <c r="F111" s="134">
        <v>0</v>
      </c>
      <c r="G111" s="134">
        <v>0</v>
      </c>
      <c r="H111" s="129">
        <v>1058</v>
      </c>
      <c r="I111" s="130">
        <f t="shared" si="10"/>
        <v>1188</v>
      </c>
    </row>
    <row r="112" spans="1:9" s="25" customFormat="1" ht="15">
      <c r="A112" s="136" t="s">
        <v>322</v>
      </c>
      <c r="B112" s="127">
        <v>425116</v>
      </c>
      <c r="C112" s="128" t="s">
        <v>148</v>
      </c>
      <c r="D112" s="129">
        <v>0</v>
      </c>
      <c r="E112" s="134">
        <v>0</v>
      </c>
      <c r="F112" s="134">
        <v>0</v>
      </c>
      <c r="G112" s="134">
        <v>0</v>
      </c>
      <c r="H112" s="129">
        <v>120</v>
      </c>
      <c r="I112" s="130">
        <f t="shared" si="10"/>
        <v>120</v>
      </c>
    </row>
    <row r="113" spans="1:9" s="25" customFormat="1" ht="28.5">
      <c r="A113" s="136" t="s">
        <v>323</v>
      </c>
      <c r="B113" s="127">
        <v>425117</v>
      </c>
      <c r="C113" s="128" t="s">
        <v>149</v>
      </c>
      <c r="D113" s="129">
        <v>0</v>
      </c>
      <c r="E113" s="134">
        <v>0</v>
      </c>
      <c r="F113" s="134">
        <v>0</v>
      </c>
      <c r="G113" s="134">
        <v>0</v>
      </c>
      <c r="H113" s="129">
        <v>300</v>
      </c>
      <c r="I113" s="130">
        <f t="shared" si="10"/>
        <v>300</v>
      </c>
    </row>
    <row r="114" spans="1:9" s="25" customFormat="1" ht="28.5">
      <c r="A114" s="136" t="s">
        <v>324</v>
      </c>
      <c r="B114" s="127">
        <v>425118</v>
      </c>
      <c r="C114" s="128" t="s">
        <v>512</v>
      </c>
      <c r="D114" s="129">
        <v>64</v>
      </c>
      <c r="E114" s="134">
        <v>0</v>
      </c>
      <c r="F114" s="134">
        <v>0</v>
      </c>
      <c r="G114" s="134">
        <v>0</v>
      </c>
      <c r="H114" s="129">
        <v>6056</v>
      </c>
      <c r="I114" s="130">
        <f t="shared" si="10"/>
        <v>6120</v>
      </c>
    </row>
    <row r="115" spans="1:9" s="25" customFormat="1" ht="15">
      <c r="A115" s="136" t="s">
        <v>325</v>
      </c>
      <c r="B115" s="127">
        <v>425119</v>
      </c>
      <c r="C115" s="128" t="s">
        <v>150</v>
      </c>
      <c r="D115" s="129">
        <v>124</v>
      </c>
      <c r="E115" s="134">
        <v>0</v>
      </c>
      <c r="F115" s="134">
        <v>0</v>
      </c>
      <c r="G115" s="134">
        <v>0</v>
      </c>
      <c r="H115" s="134">
        <v>1064</v>
      </c>
      <c r="I115" s="130">
        <f t="shared" si="10"/>
        <v>1188</v>
      </c>
    </row>
    <row r="116" spans="1:9" s="25" customFormat="1" ht="15">
      <c r="A116" s="136" t="s">
        <v>326</v>
      </c>
      <c r="B116" s="127">
        <v>425211</v>
      </c>
      <c r="C116" s="128" t="s">
        <v>151</v>
      </c>
      <c r="D116" s="129">
        <v>170</v>
      </c>
      <c r="E116" s="134">
        <v>0</v>
      </c>
      <c r="F116" s="134">
        <v>0</v>
      </c>
      <c r="G116" s="134">
        <v>0</v>
      </c>
      <c r="H116" s="129">
        <v>1030</v>
      </c>
      <c r="I116" s="130">
        <f t="shared" si="10"/>
        <v>1200</v>
      </c>
    </row>
    <row r="117" spans="1:9" s="25" customFormat="1" ht="15">
      <c r="A117" s="136" t="s">
        <v>497</v>
      </c>
      <c r="B117" s="127">
        <v>425221</v>
      </c>
      <c r="C117" s="128" t="s">
        <v>152</v>
      </c>
      <c r="D117" s="129">
        <v>0</v>
      </c>
      <c r="E117" s="134">
        <v>0</v>
      </c>
      <c r="F117" s="134">
        <v>0</v>
      </c>
      <c r="G117" s="134">
        <v>0</v>
      </c>
      <c r="H117" s="129">
        <v>1188</v>
      </c>
      <c r="I117" s="130">
        <f t="shared" si="10"/>
        <v>1188</v>
      </c>
    </row>
    <row r="118" spans="1:9" s="25" customFormat="1" ht="15">
      <c r="A118" s="136" t="s">
        <v>498</v>
      </c>
      <c r="B118" s="127">
        <v>425222</v>
      </c>
      <c r="C118" s="128" t="s">
        <v>153</v>
      </c>
      <c r="D118" s="129">
        <v>44</v>
      </c>
      <c r="E118" s="134">
        <v>0</v>
      </c>
      <c r="F118" s="134">
        <v>0</v>
      </c>
      <c r="G118" s="134">
        <v>0</v>
      </c>
      <c r="H118" s="129">
        <v>201</v>
      </c>
      <c r="I118" s="130">
        <f t="shared" si="10"/>
        <v>245</v>
      </c>
    </row>
    <row r="119" spans="1:9" s="25" customFormat="1" ht="28.5">
      <c r="A119" s="136" t="s">
        <v>327</v>
      </c>
      <c r="B119" s="127">
        <v>425223</v>
      </c>
      <c r="C119" s="128" t="s">
        <v>154</v>
      </c>
      <c r="D119" s="129">
        <v>5</v>
      </c>
      <c r="E119" s="134">
        <v>0</v>
      </c>
      <c r="F119" s="134">
        <v>0</v>
      </c>
      <c r="G119" s="134">
        <v>0</v>
      </c>
      <c r="H119" s="129">
        <v>235</v>
      </c>
      <c r="I119" s="130">
        <f t="shared" si="10"/>
        <v>240</v>
      </c>
    </row>
    <row r="120" spans="1:9" s="25" customFormat="1" ht="28.5">
      <c r="A120" s="136" t="s">
        <v>328</v>
      </c>
      <c r="B120" s="127">
        <v>425225</v>
      </c>
      <c r="C120" s="128" t="s">
        <v>155</v>
      </c>
      <c r="D120" s="129">
        <v>0</v>
      </c>
      <c r="E120" s="134">
        <v>0</v>
      </c>
      <c r="F120" s="134">
        <v>0</v>
      </c>
      <c r="G120" s="134">
        <v>0</v>
      </c>
      <c r="H120" s="129">
        <v>120</v>
      </c>
      <c r="I120" s="130">
        <f t="shared" si="10"/>
        <v>120</v>
      </c>
    </row>
    <row r="121" spans="1:9" s="25" customFormat="1" ht="15">
      <c r="A121" s="136" t="s">
        <v>329</v>
      </c>
      <c r="B121" s="127">
        <v>425227</v>
      </c>
      <c r="C121" s="128" t="s">
        <v>156</v>
      </c>
      <c r="D121" s="129">
        <v>0</v>
      </c>
      <c r="E121" s="134">
        <v>0</v>
      </c>
      <c r="F121" s="134">
        <v>0</v>
      </c>
      <c r="G121" s="134">
        <v>0</v>
      </c>
      <c r="H121" s="129">
        <v>120</v>
      </c>
      <c r="I121" s="130">
        <f t="shared" si="10"/>
        <v>120</v>
      </c>
    </row>
    <row r="122" spans="1:9" s="25" customFormat="1" ht="28.5">
      <c r="A122" s="136" t="s">
        <v>330</v>
      </c>
      <c r="B122" s="127">
        <v>425229</v>
      </c>
      <c r="C122" s="128" t="s">
        <v>157</v>
      </c>
      <c r="D122" s="129">
        <v>0</v>
      </c>
      <c r="E122" s="134">
        <v>0</v>
      </c>
      <c r="F122" s="134">
        <v>0</v>
      </c>
      <c r="G122" s="134">
        <v>0</v>
      </c>
      <c r="H122" s="129">
        <v>480</v>
      </c>
      <c r="I122" s="130">
        <f t="shared" si="10"/>
        <v>480</v>
      </c>
    </row>
    <row r="123" spans="1:9" s="25" customFormat="1" ht="15">
      <c r="A123" s="136" t="s">
        <v>331</v>
      </c>
      <c r="B123" s="127">
        <v>425252</v>
      </c>
      <c r="C123" s="128" t="s">
        <v>158</v>
      </c>
      <c r="D123" s="129">
        <v>476</v>
      </c>
      <c r="E123" s="134">
        <v>0</v>
      </c>
      <c r="F123" s="134">
        <v>0</v>
      </c>
      <c r="G123" s="134">
        <v>0</v>
      </c>
      <c r="H123" s="129">
        <v>6124</v>
      </c>
      <c r="I123" s="130">
        <f t="shared" si="10"/>
        <v>6600</v>
      </c>
    </row>
    <row r="124" spans="1:9" s="25" customFormat="1" ht="28.5">
      <c r="A124" s="136" t="s">
        <v>332</v>
      </c>
      <c r="B124" s="127">
        <v>425253</v>
      </c>
      <c r="C124" s="128" t="s">
        <v>159</v>
      </c>
      <c r="D124" s="129">
        <v>0</v>
      </c>
      <c r="E124" s="134">
        <v>0</v>
      </c>
      <c r="F124" s="134">
        <v>0</v>
      </c>
      <c r="G124" s="134">
        <v>0</v>
      </c>
      <c r="H124" s="129">
        <v>3000</v>
      </c>
      <c r="I124" s="130">
        <f t="shared" si="10"/>
        <v>3000</v>
      </c>
    </row>
    <row r="125" spans="1:9" s="25" customFormat="1" ht="15">
      <c r="A125" s="136" t="s">
        <v>499</v>
      </c>
      <c r="B125" s="127">
        <v>425281</v>
      </c>
      <c r="C125" s="128" t="s">
        <v>160</v>
      </c>
      <c r="D125" s="129">
        <v>160</v>
      </c>
      <c r="E125" s="134">
        <v>0</v>
      </c>
      <c r="F125" s="134">
        <v>0</v>
      </c>
      <c r="G125" s="134">
        <v>0</v>
      </c>
      <c r="H125" s="129">
        <v>800</v>
      </c>
      <c r="I125" s="130">
        <f t="shared" si="10"/>
        <v>960</v>
      </c>
    </row>
    <row r="126" spans="1:9" s="23" customFormat="1" ht="15">
      <c r="A126" s="136" t="s">
        <v>333</v>
      </c>
      <c r="B126" s="127">
        <v>425291</v>
      </c>
      <c r="C126" s="128" t="s">
        <v>161</v>
      </c>
      <c r="D126" s="129">
        <v>0</v>
      </c>
      <c r="E126" s="134">
        <v>0</v>
      </c>
      <c r="F126" s="134">
        <v>0</v>
      </c>
      <c r="G126" s="134">
        <v>0</v>
      </c>
      <c r="H126" s="129">
        <v>1188</v>
      </c>
      <c r="I126" s="130">
        <f t="shared" si="10"/>
        <v>1188</v>
      </c>
    </row>
    <row r="127" spans="1:9" s="25" customFormat="1" ht="15">
      <c r="A127" s="135" t="s">
        <v>334</v>
      </c>
      <c r="B127" s="122">
        <v>426</v>
      </c>
      <c r="C127" s="123" t="s">
        <v>162</v>
      </c>
      <c r="D127" s="139">
        <f aca="true" t="shared" si="11" ref="D127:I127">D128+D129+D130+D131+D132+D133+D134+D135+D136+D137+D138+D139+D140+D141+D142+D143+D144+D145+D146+D147+D148+D149+D150+D151+D152+D153+D154+D155+D156+D157+D158+D159+D160+D161+D162+D163+D164+D165+D166+D167+D168</f>
        <v>44941</v>
      </c>
      <c r="E127" s="139">
        <f t="shared" si="11"/>
        <v>0</v>
      </c>
      <c r="F127" s="139">
        <f t="shared" si="11"/>
        <v>2655076</v>
      </c>
      <c r="G127" s="139">
        <f t="shared" si="11"/>
        <v>200</v>
      </c>
      <c r="H127" s="139">
        <f t="shared" si="11"/>
        <v>41234</v>
      </c>
      <c r="I127" s="140">
        <f t="shared" si="11"/>
        <v>2741451</v>
      </c>
    </row>
    <row r="128" spans="1:9" s="25" customFormat="1" ht="15">
      <c r="A128" s="136" t="s">
        <v>335</v>
      </c>
      <c r="B128" s="127">
        <v>426111</v>
      </c>
      <c r="C128" s="128" t="s">
        <v>163</v>
      </c>
      <c r="D128" s="134">
        <v>2506</v>
      </c>
      <c r="E128" s="134">
        <v>0</v>
      </c>
      <c r="F128" s="134">
        <v>200</v>
      </c>
      <c r="G128" s="134">
        <v>200</v>
      </c>
      <c r="H128" s="129">
        <v>1414</v>
      </c>
      <c r="I128" s="130">
        <f>D128+E128+F128+G128+H128</f>
        <v>4320</v>
      </c>
    </row>
    <row r="129" spans="1:9" s="25" customFormat="1" ht="15">
      <c r="A129" s="136" t="s">
        <v>336</v>
      </c>
      <c r="B129" s="127">
        <v>426121</v>
      </c>
      <c r="C129" s="138" t="s">
        <v>164</v>
      </c>
      <c r="D129" s="134">
        <v>480</v>
      </c>
      <c r="E129" s="134">
        <v>0</v>
      </c>
      <c r="F129" s="134">
        <v>0</v>
      </c>
      <c r="G129" s="134">
        <v>0</v>
      </c>
      <c r="H129" s="134">
        <v>180</v>
      </c>
      <c r="I129" s="130">
        <f aca="true" t="shared" si="12" ref="I129:I168">D129+E129+F129+G129+H129</f>
        <v>660</v>
      </c>
    </row>
    <row r="130" spans="1:9" s="25" customFormat="1" ht="15">
      <c r="A130" s="136" t="s">
        <v>337</v>
      </c>
      <c r="B130" s="127">
        <v>426124</v>
      </c>
      <c r="C130" s="128" t="s">
        <v>500</v>
      </c>
      <c r="D130" s="134">
        <v>420</v>
      </c>
      <c r="E130" s="134">
        <v>0</v>
      </c>
      <c r="F130" s="134">
        <v>0</v>
      </c>
      <c r="G130" s="134">
        <v>0</v>
      </c>
      <c r="H130" s="129">
        <v>330</v>
      </c>
      <c r="I130" s="130">
        <f t="shared" si="12"/>
        <v>750</v>
      </c>
    </row>
    <row r="131" spans="1:9" s="25" customFormat="1" ht="43.5">
      <c r="A131" s="136" t="s">
        <v>338</v>
      </c>
      <c r="B131" s="127">
        <v>426191</v>
      </c>
      <c r="C131" s="142" t="s">
        <v>501</v>
      </c>
      <c r="D131" s="134">
        <v>600</v>
      </c>
      <c r="E131" s="134">
        <v>0</v>
      </c>
      <c r="F131" s="134">
        <v>0</v>
      </c>
      <c r="G131" s="134">
        <v>0</v>
      </c>
      <c r="H131" s="129"/>
      <c r="I131" s="130">
        <f t="shared" si="12"/>
        <v>600</v>
      </c>
    </row>
    <row r="132" spans="1:9" s="25" customFormat="1" ht="15">
      <c r="A132" s="136" t="s">
        <v>339</v>
      </c>
      <c r="B132" s="127">
        <v>426211</v>
      </c>
      <c r="C132" s="128" t="s">
        <v>165</v>
      </c>
      <c r="D132" s="134"/>
      <c r="E132" s="134">
        <v>0</v>
      </c>
      <c r="F132" s="134">
        <v>0</v>
      </c>
      <c r="G132" s="134">
        <v>0</v>
      </c>
      <c r="H132" s="129">
        <v>60</v>
      </c>
      <c r="I132" s="130">
        <f t="shared" si="12"/>
        <v>60</v>
      </c>
    </row>
    <row r="133" spans="1:9" s="25" customFormat="1" ht="15">
      <c r="A133" s="136" t="s">
        <v>340</v>
      </c>
      <c r="B133" s="127">
        <v>426221</v>
      </c>
      <c r="C133" s="128" t="s">
        <v>166</v>
      </c>
      <c r="D133" s="134"/>
      <c r="E133" s="134">
        <v>0</v>
      </c>
      <c r="F133" s="134">
        <v>0</v>
      </c>
      <c r="G133" s="134">
        <v>0</v>
      </c>
      <c r="H133" s="129">
        <v>200</v>
      </c>
      <c r="I133" s="130">
        <f t="shared" si="12"/>
        <v>200</v>
      </c>
    </row>
    <row r="134" spans="1:9" s="25" customFormat="1" ht="28.5">
      <c r="A134" s="136" t="s">
        <v>341</v>
      </c>
      <c r="B134" s="127">
        <v>426311</v>
      </c>
      <c r="C134" s="128" t="s">
        <v>167</v>
      </c>
      <c r="D134" s="134">
        <v>200</v>
      </c>
      <c r="E134" s="134">
        <v>0</v>
      </c>
      <c r="F134" s="134">
        <v>0</v>
      </c>
      <c r="G134" s="134">
        <v>0</v>
      </c>
      <c r="H134" s="129">
        <v>220</v>
      </c>
      <c r="I134" s="130">
        <f t="shared" si="12"/>
        <v>420</v>
      </c>
    </row>
    <row r="135" spans="1:9" s="25" customFormat="1" ht="15">
      <c r="A135" s="136" t="s">
        <v>342</v>
      </c>
      <c r="B135" s="127">
        <v>426312</v>
      </c>
      <c r="C135" s="128" t="s">
        <v>168</v>
      </c>
      <c r="D135" s="134">
        <v>200</v>
      </c>
      <c r="E135" s="134">
        <v>0</v>
      </c>
      <c r="F135" s="134">
        <v>0</v>
      </c>
      <c r="G135" s="134">
        <v>0</v>
      </c>
      <c r="H135" s="129">
        <v>196</v>
      </c>
      <c r="I135" s="130">
        <f t="shared" si="12"/>
        <v>396</v>
      </c>
    </row>
    <row r="136" spans="1:9" s="25" customFormat="1" ht="15">
      <c r="A136" s="131" t="s">
        <v>343</v>
      </c>
      <c r="B136" s="132">
        <v>426411</v>
      </c>
      <c r="C136" s="133" t="s">
        <v>169</v>
      </c>
      <c r="D136" s="134">
        <v>1650</v>
      </c>
      <c r="E136" s="134">
        <v>0</v>
      </c>
      <c r="F136" s="134">
        <v>2560</v>
      </c>
      <c r="G136" s="134">
        <v>0</v>
      </c>
      <c r="H136" s="134">
        <v>1750</v>
      </c>
      <c r="I136" s="130">
        <f t="shared" si="12"/>
        <v>5960</v>
      </c>
    </row>
    <row r="137" spans="1:9" s="25" customFormat="1" ht="15">
      <c r="A137" s="131" t="s">
        <v>344</v>
      </c>
      <c r="B137" s="132">
        <v>426413</v>
      </c>
      <c r="C137" s="133" t="s">
        <v>170</v>
      </c>
      <c r="D137" s="134"/>
      <c r="E137" s="134">
        <v>0</v>
      </c>
      <c r="F137" s="134">
        <v>0</v>
      </c>
      <c r="G137" s="134">
        <v>0</v>
      </c>
      <c r="H137" s="134">
        <v>360</v>
      </c>
      <c r="I137" s="130">
        <f t="shared" si="12"/>
        <v>360</v>
      </c>
    </row>
    <row r="138" spans="1:9" s="25" customFormat="1" ht="15">
      <c r="A138" s="131" t="s">
        <v>345</v>
      </c>
      <c r="B138" s="132">
        <v>426491</v>
      </c>
      <c r="C138" s="133" t="s">
        <v>171</v>
      </c>
      <c r="D138" s="134">
        <v>750</v>
      </c>
      <c r="E138" s="134">
        <v>0</v>
      </c>
      <c r="F138" s="134">
        <v>0</v>
      </c>
      <c r="G138" s="134">
        <v>0</v>
      </c>
      <c r="H138" s="134">
        <v>78</v>
      </c>
      <c r="I138" s="130">
        <f t="shared" si="12"/>
        <v>828</v>
      </c>
    </row>
    <row r="139" spans="1:9" s="25" customFormat="1" ht="15">
      <c r="A139" s="131" t="s">
        <v>346</v>
      </c>
      <c r="B139" s="132">
        <v>426531</v>
      </c>
      <c r="C139" s="143" t="s">
        <v>172</v>
      </c>
      <c r="D139" s="134"/>
      <c r="E139" s="134">
        <v>0</v>
      </c>
      <c r="F139" s="134">
        <v>0</v>
      </c>
      <c r="G139" s="134">
        <v>0</v>
      </c>
      <c r="H139" s="134">
        <v>250</v>
      </c>
      <c r="I139" s="130">
        <f t="shared" si="12"/>
        <v>250</v>
      </c>
    </row>
    <row r="140" spans="1:9" s="25" customFormat="1" ht="15">
      <c r="A140" s="131" t="s">
        <v>347</v>
      </c>
      <c r="B140" s="132">
        <v>426541</v>
      </c>
      <c r="C140" s="143" t="s">
        <v>173</v>
      </c>
      <c r="D140" s="134"/>
      <c r="E140" s="134">
        <v>0</v>
      </c>
      <c r="F140" s="134">
        <v>0</v>
      </c>
      <c r="G140" s="134">
        <v>0</v>
      </c>
      <c r="H140" s="134">
        <v>250</v>
      </c>
      <c r="I140" s="130">
        <f t="shared" si="12"/>
        <v>250</v>
      </c>
    </row>
    <row r="141" spans="1:9" s="25" customFormat="1" ht="15">
      <c r="A141" s="131" t="s">
        <v>348</v>
      </c>
      <c r="B141" s="132">
        <v>426591</v>
      </c>
      <c r="C141" s="143" t="s">
        <v>174</v>
      </c>
      <c r="D141" s="134"/>
      <c r="E141" s="134">
        <v>0</v>
      </c>
      <c r="F141" s="134">
        <v>0</v>
      </c>
      <c r="G141" s="134">
        <v>0</v>
      </c>
      <c r="H141" s="134">
        <v>336</v>
      </c>
      <c r="I141" s="130">
        <f t="shared" si="12"/>
        <v>336</v>
      </c>
    </row>
    <row r="142" spans="1:9" s="25" customFormat="1" ht="28.5">
      <c r="A142" s="131" t="s">
        <v>349</v>
      </c>
      <c r="B142" s="132">
        <v>426711</v>
      </c>
      <c r="C142" s="133" t="s">
        <v>175</v>
      </c>
      <c r="D142" s="134">
        <v>2000</v>
      </c>
      <c r="E142" s="134">
        <v>0</v>
      </c>
      <c r="F142" s="134">
        <v>170</v>
      </c>
      <c r="G142" s="134">
        <v>0</v>
      </c>
      <c r="H142" s="134">
        <v>230</v>
      </c>
      <c r="I142" s="130">
        <f t="shared" si="12"/>
        <v>2400</v>
      </c>
    </row>
    <row r="143" spans="1:9" s="25" customFormat="1" ht="28.5">
      <c r="A143" s="131" t="s">
        <v>350</v>
      </c>
      <c r="B143" s="132">
        <v>4267111</v>
      </c>
      <c r="C143" s="133" t="s">
        <v>176</v>
      </c>
      <c r="D143" s="134">
        <v>7</v>
      </c>
      <c r="E143" s="134">
        <v>0</v>
      </c>
      <c r="F143" s="134">
        <v>593</v>
      </c>
      <c r="G143" s="134">
        <v>0</v>
      </c>
      <c r="H143" s="134">
        <v>1200</v>
      </c>
      <c r="I143" s="130">
        <f t="shared" si="12"/>
        <v>1800</v>
      </c>
    </row>
    <row r="144" spans="1:9" s="25" customFormat="1" ht="15">
      <c r="A144" s="131" t="s">
        <v>351</v>
      </c>
      <c r="B144" s="132">
        <v>4267112</v>
      </c>
      <c r="C144" s="133" t="s">
        <v>177</v>
      </c>
      <c r="D144" s="134">
        <v>222</v>
      </c>
      <c r="E144" s="134">
        <v>0</v>
      </c>
      <c r="F144" s="134">
        <v>393</v>
      </c>
      <c r="G144" s="134">
        <v>0</v>
      </c>
      <c r="H144" s="134">
        <v>585</v>
      </c>
      <c r="I144" s="130">
        <f t="shared" si="12"/>
        <v>1200</v>
      </c>
    </row>
    <row r="145" spans="1:9" s="25" customFormat="1" ht="15">
      <c r="A145" s="131" t="s">
        <v>352</v>
      </c>
      <c r="B145" s="132">
        <v>426721</v>
      </c>
      <c r="C145" s="143" t="s">
        <v>178</v>
      </c>
      <c r="D145" s="134">
        <v>22770</v>
      </c>
      <c r="E145" s="134">
        <v>0</v>
      </c>
      <c r="F145" s="134">
        <v>11576</v>
      </c>
      <c r="G145" s="134">
        <v>0</v>
      </c>
      <c r="H145" s="134">
        <v>3454</v>
      </c>
      <c r="I145" s="130">
        <f t="shared" si="12"/>
        <v>37800</v>
      </c>
    </row>
    <row r="146" spans="1:9" s="25" customFormat="1" ht="29.25">
      <c r="A146" s="131" t="s">
        <v>353</v>
      </c>
      <c r="B146" s="132">
        <v>426751</v>
      </c>
      <c r="C146" s="143" t="s">
        <v>179</v>
      </c>
      <c r="D146" s="134">
        <v>0</v>
      </c>
      <c r="E146" s="134">
        <v>0</v>
      </c>
      <c r="F146" s="134">
        <v>2628083</v>
      </c>
      <c r="G146" s="134">
        <v>0</v>
      </c>
      <c r="H146" s="134">
        <v>0</v>
      </c>
      <c r="I146" s="130">
        <f t="shared" si="12"/>
        <v>2628083</v>
      </c>
    </row>
    <row r="147" spans="1:9" s="25" customFormat="1" ht="15">
      <c r="A147" s="131" t="s">
        <v>354</v>
      </c>
      <c r="B147" s="132">
        <v>426741</v>
      </c>
      <c r="C147" s="143" t="s">
        <v>180</v>
      </c>
      <c r="D147" s="134">
        <v>0</v>
      </c>
      <c r="E147" s="134">
        <v>0</v>
      </c>
      <c r="F147" s="134">
        <v>0</v>
      </c>
      <c r="G147" s="134">
        <v>0</v>
      </c>
      <c r="H147" s="134">
        <v>13200</v>
      </c>
      <c r="I147" s="130">
        <f t="shared" si="12"/>
        <v>13200</v>
      </c>
    </row>
    <row r="148" spans="1:9" s="25" customFormat="1" ht="14.25" customHeight="1">
      <c r="A148" s="131" t="s">
        <v>355</v>
      </c>
      <c r="B148" s="132">
        <v>4267511</v>
      </c>
      <c r="C148" s="143" t="s">
        <v>181</v>
      </c>
      <c r="D148" s="134">
        <v>0</v>
      </c>
      <c r="E148" s="134">
        <v>0</v>
      </c>
      <c r="F148" s="134">
        <v>0</v>
      </c>
      <c r="G148" s="134">
        <v>0</v>
      </c>
      <c r="H148" s="134">
        <v>300</v>
      </c>
      <c r="I148" s="130">
        <f t="shared" si="12"/>
        <v>300</v>
      </c>
    </row>
    <row r="149" spans="1:9" s="25" customFormat="1" ht="54.75" customHeight="1">
      <c r="A149" s="131" t="s">
        <v>356</v>
      </c>
      <c r="B149" s="132">
        <v>426791</v>
      </c>
      <c r="C149" s="143" t="s">
        <v>182</v>
      </c>
      <c r="D149" s="134">
        <v>1900</v>
      </c>
      <c r="E149" s="134">
        <v>0</v>
      </c>
      <c r="F149" s="134">
        <v>1603</v>
      </c>
      <c r="G149" s="134">
        <v>0</v>
      </c>
      <c r="H149" s="134">
        <v>1297</v>
      </c>
      <c r="I149" s="130">
        <f t="shared" si="12"/>
        <v>4800</v>
      </c>
    </row>
    <row r="150" spans="1:9" s="25" customFormat="1" ht="15">
      <c r="A150" s="131" t="s">
        <v>357</v>
      </c>
      <c r="B150" s="132">
        <v>4267911</v>
      </c>
      <c r="C150" s="133" t="s">
        <v>183</v>
      </c>
      <c r="D150" s="134">
        <v>1240</v>
      </c>
      <c r="E150" s="134">
        <v>0</v>
      </c>
      <c r="F150" s="134">
        <v>1000</v>
      </c>
      <c r="G150" s="134">
        <v>0</v>
      </c>
      <c r="H150" s="134">
        <v>1520</v>
      </c>
      <c r="I150" s="130">
        <f t="shared" si="12"/>
        <v>3760</v>
      </c>
    </row>
    <row r="151" spans="1:9" s="25" customFormat="1" ht="15">
      <c r="A151" s="131" t="s">
        <v>358</v>
      </c>
      <c r="B151" s="132">
        <v>4267912</v>
      </c>
      <c r="C151" s="133" t="s">
        <v>184</v>
      </c>
      <c r="D151" s="134">
        <v>0</v>
      </c>
      <c r="E151" s="134">
        <v>0</v>
      </c>
      <c r="F151" s="134">
        <v>0</v>
      </c>
      <c r="G151" s="129">
        <v>0</v>
      </c>
      <c r="H151" s="129">
        <v>960</v>
      </c>
      <c r="I151" s="130">
        <f t="shared" si="12"/>
        <v>960</v>
      </c>
    </row>
    <row r="152" spans="1:9" s="25" customFormat="1" ht="15">
      <c r="A152" s="131" t="s">
        <v>359</v>
      </c>
      <c r="B152" s="132">
        <v>4267913</v>
      </c>
      <c r="C152" s="133" t="s">
        <v>185</v>
      </c>
      <c r="D152" s="134">
        <v>411</v>
      </c>
      <c r="E152" s="134">
        <v>0</v>
      </c>
      <c r="F152" s="134">
        <v>400</v>
      </c>
      <c r="G152" s="134">
        <v>0</v>
      </c>
      <c r="H152" s="134">
        <v>189</v>
      </c>
      <c r="I152" s="130">
        <f t="shared" si="12"/>
        <v>1000</v>
      </c>
    </row>
    <row r="153" spans="1:9" s="25" customFormat="1" ht="15">
      <c r="A153" s="131" t="s">
        <v>360</v>
      </c>
      <c r="B153" s="132">
        <v>4267914</v>
      </c>
      <c r="C153" s="133" t="s">
        <v>186</v>
      </c>
      <c r="D153" s="134">
        <v>283</v>
      </c>
      <c r="E153" s="134">
        <v>0</v>
      </c>
      <c r="F153" s="134">
        <v>200</v>
      </c>
      <c r="G153" s="134">
        <v>0</v>
      </c>
      <c r="H153" s="134">
        <v>477</v>
      </c>
      <c r="I153" s="130">
        <f t="shared" si="12"/>
        <v>960</v>
      </c>
    </row>
    <row r="154" spans="1:9" s="25" customFormat="1" ht="28.5">
      <c r="A154" s="131" t="s">
        <v>361</v>
      </c>
      <c r="B154" s="132">
        <v>4267915</v>
      </c>
      <c r="C154" s="133" t="s">
        <v>421</v>
      </c>
      <c r="D154" s="134">
        <v>502</v>
      </c>
      <c r="E154" s="134">
        <v>0</v>
      </c>
      <c r="F154" s="134">
        <v>500</v>
      </c>
      <c r="G154" s="134">
        <v>0</v>
      </c>
      <c r="H154" s="134">
        <v>638</v>
      </c>
      <c r="I154" s="130">
        <f t="shared" si="12"/>
        <v>1640</v>
      </c>
    </row>
    <row r="155" spans="1:9" s="25" customFormat="1" ht="15">
      <c r="A155" s="131" t="s">
        <v>362</v>
      </c>
      <c r="B155" s="132">
        <v>4267916</v>
      </c>
      <c r="C155" s="133" t="s">
        <v>187</v>
      </c>
      <c r="D155" s="134">
        <v>2400</v>
      </c>
      <c r="E155" s="134">
        <v>0</v>
      </c>
      <c r="F155" s="134">
        <v>513</v>
      </c>
      <c r="G155" s="134">
        <v>0</v>
      </c>
      <c r="H155" s="134">
        <v>3087</v>
      </c>
      <c r="I155" s="130">
        <f t="shared" si="12"/>
        <v>6000</v>
      </c>
    </row>
    <row r="156" spans="1:9" s="25" customFormat="1" ht="15">
      <c r="A156" s="131" t="s">
        <v>363</v>
      </c>
      <c r="B156" s="132">
        <v>4267917</v>
      </c>
      <c r="C156" s="133" t="s">
        <v>188</v>
      </c>
      <c r="D156" s="134">
        <v>3700</v>
      </c>
      <c r="E156" s="134">
        <v>0</v>
      </c>
      <c r="F156" s="134">
        <v>6385</v>
      </c>
      <c r="G156" s="134">
        <v>0</v>
      </c>
      <c r="H156" s="134">
        <v>1815</v>
      </c>
      <c r="I156" s="130">
        <f t="shared" si="12"/>
        <v>11900</v>
      </c>
    </row>
    <row r="157" spans="1:9" s="25" customFormat="1" ht="15">
      <c r="A157" s="131" t="s">
        <v>364</v>
      </c>
      <c r="B157" s="132">
        <v>426811</v>
      </c>
      <c r="C157" s="133" t="s">
        <v>189</v>
      </c>
      <c r="D157" s="134">
        <v>500</v>
      </c>
      <c r="E157" s="134">
        <v>0</v>
      </c>
      <c r="F157" s="134">
        <v>0</v>
      </c>
      <c r="G157" s="134">
        <v>0</v>
      </c>
      <c r="H157" s="134">
        <v>460</v>
      </c>
      <c r="I157" s="130">
        <f t="shared" si="12"/>
        <v>960</v>
      </c>
    </row>
    <row r="158" spans="1:9" s="25" customFormat="1" ht="29.25">
      <c r="A158" s="131" t="s">
        <v>365</v>
      </c>
      <c r="B158" s="132">
        <v>426812</v>
      </c>
      <c r="C158" s="143" t="s">
        <v>190</v>
      </c>
      <c r="D158" s="134">
        <v>0</v>
      </c>
      <c r="E158" s="134">
        <v>0</v>
      </c>
      <c r="F158" s="134">
        <v>0</v>
      </c>
      <c r="G158" s="134">
        <v>0</v>
      </c>
      <c r="H158" s="134">
        <v>0</v>
      </c>
      <c r="I158" s="130">
        <f t="shared" si="12"/>
        <v>0</v>
      </c>
    </row>
    <row r="159" spans="1:9" s="25" customFormat="1" ht="15">
      <c r="A159" s="136" t="s">
        <v>366</v>
      </c>
      <c r="B159" s="127">
        <v>426819</v>
      </c>
      <c r="C159" s="138" t="s">
        <v>191</v>
      </c>
      <c r="D159" s="134">
        <v>0</v>
      </c>
      <c r="E159" s="134">
        <v>0</v>
      </c>
      <c r="F159" s="134">
        <v>0</v>
      </c>
      <c r="G159" s="134">
        <v>0</v>
      </c>
      <c r="H159" s="134">
        <v>0</v>
      </c>
      <c r="I159" s="130">
        <f t="shared" si="12"/>
        <v>0</v>
      </c>
    </row>
    <row r="160" spans="1:9" s="25" customFormat="1" ht="15">
      <c r="A160" s="136" t="s">
        <v>367</v>
      </c>
      <c r="B160" s="127">
        <v>426821</v>
      </c>
      <c r="C160" s="144" t="s">
        <v>192</v>
      </c>
      <c r="D160" s="134">
        <v>0</v>
      </c>
      <c r="E160" s="134">
        <v>0</v>
      </c>
      <c r="F160" s="134">
        <v>0</v>
      </c>
      <c r="G160" s="134">
        <v>0</v>
      </c>
      <c r="H160" s="134">
        <v>1700</v>
      </c>
      <c r="I160" s="130">
        <f t="shared" si="12"/>
        <v>1700</v>
      </c>
    </row>
    <row r="161" spans="1:9" s="25" customFormat="1" ht="28.5">
      <c r="A161" s="136" t="s">
        <v>368</v>
      </c>
      <c r="B161" s="127">
        <v>426822</v>
      </c>
      <c r="C161" s="144" t="s">
        <v>193</v>
      </c>
      <c r="D161" s="134">
        <v>600</v>
      </c>
      <c r="E161" s="134">
        <v>0</v>
      </c>
      <c r="F161" s="134">
        <v>0</v>
      </c>
      <c r="G161" s="134">
        <v>0</v>
      </c>
      <c r="H161" s="134">
        <v>1220</v>
      </c>
      <c r="I161" s="130">
        <f t="shared" si="12"/>
        <v>1820</v>
      </c>
    </row>
    <row r="162" spans="1:9" s="25" customFormat="1" ht="28.5">
      <c r="A162" s="136" t="s">
        <v>369</v>
      </c>
      <c r="B162" s="127">
        <v>426829</v>
      </c>
      <c r="C162" s="144" t="s">
        <v>422</v>
      </c>
      <c r="D162" s="134">
        <v>100</v>
      </c>
      <c r="E162" s="134">
        <v>0</v>
      </c>
      <c r="F162" s="134">
        <v>0</v>
      </c>
      <c r="G162" s="134">
        <v>0</v>
      </c>
      <c r="H162" s="134">
        <v>200</v>
      </c>
      <c r="I162" s="130">
        <f t="shared" si="12"/>
        <v>300</v>
      </c>
    </row>
    <row r="163" spans="1:9" s="25" customFormat="1" ht="42.75">
      <c r="A163" s="136" t="s">
        <v>370</v>
      </c>
      <c r="B163" s="127">
        <v>426911</v>
      </c>
      <c r="C163" s="128" t="s">
        <v>194</v>
      </c>
      <c r="D163" s="129">
        <v>300</v>
      </c>
      <c r="E163" s="134">
        <v>0</v>
      </c>
      <c r="F163" s="134">
        <v>0</v>
      </c>
      <c r="G163" s="134">
        <v>0</v>
      </c>
      <c r="H163" s="129">
        <v>624</v>
      </c>
      <c r="I163" s="130">
        <f t="shared" si="12"/>
        <v>924</v>
      </c>
    </row>
    <row r="164" spans="1:9" s="25" customFormat="1" ht="15">
      <c r="A164" s="136" t="s">
        <v>371</v>
      </c>
      <c r="B164" s="127">
        <v>426912</v>
      </c>
      <c r="C164" s="138" t="s">
        <v>410</v>
      </c>
      <c r="D164" s="129">
        <v>300</v>
      </c>
      <c r="E164" s="134">
        <v>0</v>
      </c>
      <c r="F164" s="134">
        <v>0</v>
      </c>
      <c r="G164" s="134">
        <v>0</v>
      </c>
      <c r="H164" s="129">
        <v>544</v>
      </c>
      <c r="I164" s="130">
        <f t="shared" si="12"/>
        <v>844</v>
      </c>
    </row>
    <row r="165" spans="1:9" s="25" customFormat="1" ht="15">
      <c r="A165" s="136" t="s">
        <v>372</v>
      </c>
      <c r="B165" s="127">
        <v>426913</v>
      </c>
      <c r="C165" s="138" t="s">
        <v>195</v>
      </c>
      <c r="D165" s="129">
        <v>200</v>
      </c>
      <c r="E165" s="134">
        <v>0</v>
      </c>
      <c r="F165" s="134">
        <v>0</v>
      </c>
      <c r="G165" s="134">
        <v>0</v>
      </c>
      <c r="H165" s="129">
        <v>940</v>
      </c>
      <c r="I165" s="130">
        <f t="shared" si="12"/>
        <v>1140</v>
      </c>
    </row>
    <row r="166" spans="1:9" s="25" customFormat="1" ht="15">
      <c r="A166" s="136" t="s">
        <v>373</v>
      </c>
      <c r="B166" s="127">
        <v>426914</v>
      </c>
      <c r="C166" s="138" t="s">
        <v>196</v>
      </c>
      <c r="D166" s="129">
        <v>0</v>
      </c>
      <c r="E166" s="134">
        <v>0</v>
      </c>
      <c r="F166" s="134">
        <v>0</v>
      </c>
      <c r="G166" s="134">
        <v>0</v>
      </c>
      <c r="H166" s="129">
        <v>70</v>
      </c>
      <c r="I166" s="130">
        <f t="shared" si="12"/>
        <v>70</v>
      </c>
    </row>
    <row r="167" spans="1:9" s="25" customFormat="1" ht="15">
      <c r="A167" s="136" t="s">
        <v>374</v>
      </c>
      <c r="B167" s="127">
        <v>426915</v>
      </c>
      <c r="C167" s="138" t="s">
        <v>197</v>
      </c>
      <c r="D167" s="129">
        <v>400</v>
      </c>
      <c r="E167" s="134">
        <v>0</v>
      </c>
      <c r="F167" s="134">
        <v>400</v>
      </c>
      <c r="G167" s="134">
        <v>0</v>
      </c>
      <c r="H167" s="129">
        <v>0</v>
      </c>
      <c r="I167" s="130">
        <f t="shared" si="12"/>
        <v>800</v>
      </c>
    </row>
    <row r="168" spans="1:9" s="23" customFormat="1" ht="29.25">
      <c r="A168" s="136" t="s">
        <v>375</v>
      </c>
      <c r="B168" s="127">
        <v>426919</v>
      </c>
      <c r="C168" s="138" t="s">
        <v>198</v>
      </c>
      <c r="D168" s="129">
        <v>300</v>
      </c>
      <c r="E168" s="134">
        <v>0</v>
      </c>
      <c r="F168" s="129">
        <v>500</v>
      </c>
      <c r="G168" s="134">
        <v>0</v>
      </c>
      <c r="H168" s="129">
        <v>900</v>
      </c>
      <c r="I168" s="130">
        <f t="shared" si="12"/>
        <v>1700</v>
      </c>
    </row>
    <row r="169" spans="1:9" s="23" customFormat="1" ht="15">
      <c r="A169" s="135" t="s">
        <v>376</v>
      </c>
      <c r="B169" s="122">
        <v>44</v>
      </c>
      <c r="C169" s="123" t="s">
        <v>397</v>
      </c>
      <c r="D169" s="124">
        <f>D170</f>
        <v>0</v>
      </c>
      <c r="E169" s="124">
        <f>E170</f>
        <v>0</v>
      </c>
      <c r="F169" s="124">
        <f>F170</f>
        <v>0</v>
      </c>
      <c r="G169" s="124">
        <f>G170</f>
        <v>0</v>
      </c>
      <c r="H169" s="124">
        <f>H170</f>
        <v>200</v>
      </c>
      <c r="I169" s="125">
        <f>SUM(D169:H169)</f>
        <v>200</v>
      </c>
    </row>
    <row r="170" spans="1:9" s="25" customFormat="1" ht="15">
      <c r="A170" s="135" t="s">
        <v>377</v>
      </c>
      <c r="B170" s="122">
        <v>444</v>
      </c>
      <c r="C170" s="123" t="s">
        <v>199</v>
      </c>
      <c r="D170" s="124">
        <f aca="true" t="shared" si="13" ref="D170:I170">D171+D172</f>
        <v>0</v>
      </c>
      <c r="E170" s="124">
        <f t="shared" si="13"/>
        <v>0</v>
      </c>
      <c r="F170" s="124">
        <f t="shared" si="13"/>
        <v>0</v>
      </c>
      <c r="G170" s="124">
        <f t="shared" si="13"/>
        <v>0</v>
      </c>
      <c r="H170" s="124">
        <f t="shared" si="13"/>
        <v>200</v>
      </c>
      <c r="I170" s="145">
        <f t="shared" si="13"/>
        <v>200</v>
      </c>
    </row>
    <row r="171" spans="1:9" s="25" customFormat="1" ht="15">
      <c r="A171" s="136" t="s">
        <v>378</v>
      </c>
      <c r="B171" s="127">
        <v>444111</v>
      </c>
      <c r="C171" s="128" t="s">
        <v>200</v>
      </c>
      <c r="D171" s="129"/>
      <c r="E171" s="129"/>
      <c r="F171" s="129"/>
      <c r="G171" s="129"/>
      <c r="H171" s="141">
        <v>50</v>
      </c>
      <c r="I171" s="130">
        <f>D171+E171+F171+G171+H171</f>
        <v>50</v>
      </c>
    </row>
    <row r="172" spans="1:9" s="25" customFormat="1" ht="15">
      <c r="A172" s="136" t="s">
        <v>379</v>
      </c>
      <c r="B172" s="127">
        <v>444211</v>
      </c>
      <c r="C172" s="128" t="s">
        <v>201</v>
      </c>
      <c r="D172" s="129"/>
      <c r="E172" s="129"/>
      <c r="F172" s="129"/>
      <c r="G172" s="129"/>
      <c r="H172" s="141">
        <v>150</v>
      </c>
      <c r="I172" s="130">
        <f>D172+E172+F172+G172+H172</f>
        <v>150</v>
      </c>
    </row>
    <row r="173" spans="1:9" s="25" customFormat="1" ht="15">
      <c r="A173" s="135" t="s">
        <v>380</v>
      </c>
      <c r="B173" s="122">
        <v>46</v>
      </c>
      <c r="C173" s="123" t="s">
        <v>502</v>
      </c>
      <c r="D173" s="124">
        <v>0</v>
      </c>
      <c r="E173" s="124">
        <f>E174</f>
        <v>0</v>
      </c>
      <c r="F173" s="124">
        <f>F174</f>
        <v>0</v>
      </c>
      <c r="G173" s="124">
        <f>G174</f>
        <v>0</v>
      </c>
      <c r="H173" s="146">
        <f>H174</f>
        <v>3000</v>
      </c>
      <c r="I173" s="125">
        <f>I174</f>
        <v>3000</v>
      </c>
    </row>
    <row r="174" spans="1:9" s="25" customFormat="1" ht="15">
      <c r="A174" s="135" t="s">
        <v>381</v>
      </c>
      <c r="B174" s="122">
        <v>465</v>
      </c>
      <c r="C174" s="123" t="s">
        <v>417</v>
      </c>
      <c r="D174" s="124">
        <v>0</v>
      </c>
      <c r="E174" s="124">
        <f>E175+E176</f>
        <v>0</v>
      </c>
      <c r="F174" s="124">
        <f>F175+F176</f>
        <v>0</v>
      </c>
      <c r="G174" s="124">
        <f>G175+G176</f>
        <v>0</v>
      </c>
      <c r="H174" s="146">
        <f>H175</f>
        <v>3000</v>
      </c>
      <c r="I174" s="125">
        <f>I175</f>
        <v>3000</v>
      </c>
    </row>
    <row r="175" spans="1:9" s="23" customFormat="1" ht="15">
      <c r="A175" s="136" t="s">
        <v>428</v>
      </c>
      <c r="B175" s="127">
        <v>465112</v>
      </c>
      <c r="C175" s="128" t="s">
        <v>418</v>
      </c>
      <c r="D175" s="129">
        <v>0</v>
      </c>
      <c r="E175" s="129"/>
      <c r="F175" s="129"/>
      <c r="G175" s="129"/>
      <c r="H175" s="141">
        <v>3000</v>
      </c>
      <c r="I175" s="130">
        <f>D175+E175+F175+G175+H175</f>
        <v>3000</v>
      </c>
    </row>
    <row r="176" spans="1:9" s="23" customFormat="1" ht="15">
      <c r="A176" s="135" t="s">
        <v>429</v>
      </c>
      <c r="B176" s="122">
        <v>48</v>
      </c>
      <c r="C176" s="123" t="s">
        <v>503</v>
      </c>
      <c r="D176" s="124">
        <f>D177+D184</f>
        <v>0</v>
      </c>
      <c r="E176" s="124">
        <f>E177+E184</f>
        <v>0</v>
      </c>
      <c r="F176" s="124">
        <f>F177+F184</f>
        <v>0</v>
      </c>
      <c r="G176" s="139">
        <f>G177+G184</f>
        <v>0</v>
      </c>
      <c r="H176" s="139">
        <f>H177+H184</f>
        <v>2300</v>
      </c>
      <c r="I176" s="125">
        <f>SUM(D176:H176)</f>
        <v>2300</v>
      </c>
    </row>
    <row r="177" spans="1:9" s="25" customFormat="1" ht="30">
      <c r="A177" s="135" t="s">
        <v>430</v>
      </c>
      <c r="B177" s="122">
        <v>482</v>
      </c>
      <c r="C177" s="123" t="s">
        <v>423</v>
      </c>
      <c r="D177" s="124">
        <f aca="true" t="shared" si="14" ref="D177:I177">D178+D179+D180+D181+D182+D183</f>
        <v>0</v>
      </c>
      <c r="E177" s="124">
        <f t="shared" si="14"/>
        <v>0</v>
      </c>
      <c r="F177" s="124">
        <f t="shared" si="14"/>
        <v>0</v>
      </c>
      <c r="G177" s="124">
        <f t="shared" si="14"/>
        <v>0</v>
      </c>
      <c r="H177" s="124">
        <f t="shared" si="14"/>
        <v>1800</v>
      </c>
      <c r="I177" s="145">
        <f t="shared" si="14"/>
        <v>1800</v>
      </c>
    </row>
    <row r="178" spans="1:9" s="25" customFormat="1" ht="15">
      <c r="A178" s="136" t="s">
        <v>431</v>
      </c>
      <c r="B178" s="127">
        <v>482141</v>
      </c>
      <c r="C178" s="128" t="s">
        <v>202</v>
      </c>
      <c r="D178" s="129">
        <v>0</v>
      </c>
      <c r="E178" s="129">
        <v>0</v>
      </c>
      <c r="F178" s="129">
        <v>0</v>
      </c>
      <c r="G178" s="134">
        <v>0</v>
      </c>
      <c r="H178" s="147">
        <v>100</v>
      </c>
      <c r="I178" s="130">
        <f aca="true" t="shared" si="15" ref="I178:I183">D178+E178+F178+G178+H178</f>
        <v>100</v>
      </c>
    </row>
    <row r="179" spans="1:9" s="25" customFormat="1" ht="15">
      <c r="A179" s="136" t="s">
        <v>432</v>
      </c>
      <c r="B179" s="127">
        <v>482211</v>
      </c>
      <c r="C179" s="128" t="s">
        <v>203</v>
      </c>
      <c r="D179" s="129">
        <v>0</v>
      </c>
      <c r="E179" s="129">
        <v>0</v>
      </c>
      <c r="F179" s="129">
        <v>0</v>
      </c>
      <c r="G179" s="134">
        <v>0</v>
      </c>
      <c r="H179" s="147">
        <v>450</v>
      </c>
      <c r="I179" s="130">
        <f t="shared" si="15"/>
        <v>450</v>
      </c>
    </row>
    <row r="180" spans="1:9" s="25" customFormat="1" ht="15">
      <c r="A180" s="136" t="s">
        <v>433</v>
      </c>
      <c r="B180" s="127">
        <v>482241</v>
      </c>
      <c r="C180" s="128" t="s">
        <v>204</v>
      </c>
      <c r="D180" s="129">
        <v>0</v>
      </c>
      <c r="E180" s="129">
        <v>0</v>
      </c>
      <c r="F180" s="129">
        <v>0</v>
      </c>
      <c r="G180" s="134">
        <v>0</v>
      </c>
      <c r="H180" s="147">
        <v>100</v>
      </c>
      <c r="I180" s="130">
        <f t="shared" si="15"/>
        <v>100</v>
      </c>
    </row>
    <row r="181" spans="1:9" s="25" customFormat="1" ht="15">
      <c r="A181" s="136" t="s">
        <v>434</v>
      </c>
      <c r="B181" s="127">
        <v>482251</v>
      </c>
      <c r="C181" s="128" t="s">
        <v>205</v>
      </c>
      <c r="D181" s="129">
        <v>0</v>
      </c>
      <c r="E181" s="129">
        <v>0</v>
      </c>
      <c r="F181" s="129">
        <v>0</v>
      </c>
      <c r="G181" s="134">
        <v>0</v>
      </c>
      <c r="H181" s="147">
        <v>800</v>
      </c>
      <c r="I181" s="130">
        <f t="shared" si="15"/>
        <v>800</v>
      </c>
    </row>
    <row r="182" spans="1:9" s="25" customFormat="1" ht="15">
      <c r="A182" s="136" t="s">
        <v>435</v>
      </c>
      <c r="B182" s="127">
        <v>482294</v>
      </c>
      <c r="C182" s="128" t="s">
        <v>206</v>
      </c>
      <c r="D182" s="129">
        <v>0</v>
      </c>
      <c r="E182" s="129">
        <v>0</v>
      </c>
      <c r="F182" s="129">
        <v>0</v>
      </c>
      <c r="G182" s="134">
        <v>0</v>
      </c>
      <c r="H182" s="147">
        <v>300</v>
      </c>
      <c r="I182" s="130">
        <f t="shared" si="15"/>
        <v>300</v>
      </c>
    </row>
    <row r="183" spans="1:9" s="23" customFormat="1" ht="15">
      <c r="A183" s="136" t="s">
        <v>436</v>
      </c>
      <c r="B183" s="127">
        <v>482341</v>
      </c>
      <c r="C183" s="128" t="s">
        <v>207</v>
      </c>
      <c r="D183" s="129">
        <v>0</v>
      </c>
      <c r="E183" s="129">
        <v>0</v>
      </c>
      <c r="F183" s="129">
        <v>0</v>
      </c>
      <c r="G183" s="134">
        <v>0</v>
      </c>
      <c r="H183" s="147">
        <v>50</v>
      </c>
      <c r="I183" s="130">
        <f t="shared" si="15"/>
        <v>50</v>
      </c>
    </row>
    <row r="184" spans="1:9" s="25" customFormat="1" ht="30">
      <c r="A184" s="135" t="s">
        <v>437</v>
      </c>
      <c r="B184" s="122">
        <v>483</v>
      </c>
      <c r="C184" s="148" t="s">
        <v>208</v>
      </c>
      <c r="D184" s="124">
        <f aca="true" t="shared" si="16" ref="D184:I184">D185+D186+D187</f>
        <v>0</v>
      </c>
      <c r="E184" s="124">
        <f t="shared" si="16"/>
        <v>0</v>
      </c>
      <c r="F184" s="124">
        <f t="shared" si="16"/>
        <v>0</v>
      </c>
      <c r="G184" s="124">
        <f t="shared" si="16"/>
        <v>0</v>
      </c>
      <c r="H184" s="124">
        <f t="shared" si="16"/>
        <v>500</v>
      </c>
      <c r="I184" s="145">
        <f t="shared" si="16"/>
        <v>500</v>
      </c>
    </row>
    <row r="185" spans="1:9" s="25" customFormat="1" ht="15">
      <c r="A185" s="136" t="s">
        <v>438</v>
      </c>
      <c r="B185" s="127">
        <v>483111</v>
      </c>
      <c r="C185" s="128" t="s">
        <v>209</v>
      </c>
      <c r="D185" s="129">
        <v>0</v>
      </c>
      <c r="E185" s="129">
        <v>0</v>
      </c>
      <c r="F185" s="129">
        <v>0</v>
      </c>
      <c r="G185" s="134">
        <v>0</v>
      </c>
      <c r="H185" s="147">
        <v>100</v>
      </c>
      <c r="I185" s="130">
        <f>D185+E185+F185+G185+H185</f>
        <v>100</v>
      </c>
    </row>
    <row r="186" spans="1:9" s="25" customFormat="1" ht="15">
      <c r="A186" s="136" t="s">
        <v>439</v>
      </c>
      <c r="B186" s="127">
        <v>483112</v>
      </c>
      <c r="C186" s="128" t="s">
        <v>210</v>
      </c>
      <c r="D186" s="129">
        <v>0</v>
      </c>
      <c r="E186" s="129">
        <v>0</v>
      </c>
      <c r="F186" s="129">
        <v>0</v>
      </c>
      <c r="G186" s="134">
        <v>0</v>
      </c>
      <c r="H186" s="147">
        <v>400</v>
      </c>
      <c r="I186" s="130">
        <f>D186+E186+F186+G186+H186</f>
        <v>400</v>
      </c>
    </row>
    <row r="187" spans="1:9" ht="15.75" thickBot="1">
      <c r="A187" s="136" t="s">
        <v>440</v>
      </c>
      <c r="B187" s="149">
        <v>483113</v>
      </c>
      <c r="C187" s="150" t="s">
        <v>211</v>
      </c>
      <c r="D187" s="151"/>
      <c r="E187" s="151">
        <v>0</v>
      </c>
      <c r="F187" s="151">
        <v>0</v>
      </c>
      <c r="G187" s="152">
        <v>0</v>
      </c>
      <c r="H187" s="153"/>
      <c r="I187" s="130">
        <f>D187+E187+F187+G187+H187</f>
        <v>0</v>
      </c>
    </row>
    <row r="188" spans="1:9" s="23" customFormat="1" ht="15.75" thickBot="1">
      <c r="A188" s="111" t="s">
        <v>35</v>
      </c>
      <c r="B188" s="112">
        <v>5</v>
      </c>
      <c r="C188" s="113" t="s">
        <v>394</v>
      </c>
      <c r="D188" s="114">
        <f>D189</f>
        <v>3600</v>
      </c>
      <c r="E188" s="114">
        <f>E189</f>
        <v>0</v>
      </c>
      <c r="F188" s="114">
        <f>F189</f>
        <v>600</v>
      </c>
      <c r="G188" s="154">
        <f>G189</f>
        <v>1680</v>
      </c>
      <c r="H188" s="154">
        <f>H189</f>
        <v>16762</v>
      </c>
      <c r="I188" s="115">
        <f>SUM(D188:H188)</f>
        <v>22642</v>
      </c>
    </row>
    <row r="189" spans="1:9" s="23" customFormat="1" ht="15">
      <c r="A189" s="155" t="s">
        <v>36</v>
      </c>
      <c r="B189" s="156">
        <v>51</v>
      </c>
      <c r="C189" s="157" t="s">
        <v>395</v>
      </c>
      <c r="D189" s="158">
        <f aca="true" t="shared" si="17" ref="D189:I189">D190+D204</f>
        <v>3600</v>
      </c>
      <c r="E189" s="158">
        <f t="shared" si="17"/>
        <v>0</v>
      </c>
      <c r="F189" s="158">
        <f t="shared" si="17"/>
        <v>600</v>
      </c>
      <c r="G189" s="159">
        <f>G193</f>
        <v>1680</v>
      </c>
      <c r="H189" s="159">
        <f t="shared" si="17"/>
        <v>16762</v>
      </c>
      <c r="I189" s="160">
        <f t="shared" si="17"/>
        <v>22642</v>
      </c>
    </row>
    <row r="190" spans="1:9" s="23" customFormat="1" ht="15">
      <c r="A190" s="135" t="s">
        <v>37</v>
      </c>
      <c r="B190" s="122">
        <v>512</v>
      </c>
      <c r="C190" s="123" t="s">
        <v>212</v>
      </c>
      <c r="D190" s="124">
        <f>D191+D192+D193+D194+D195+D196+D197+D198+D199+D200+D201+D202+D203</f>
        <v>3600</v>
      </c>
      <c r="E190" s="124">
        <f>E191+E192+E193+E194+E195+E196+E197+E198+E199+E200+E201+E202+E203</f>
        <v>0</v>
      </c>
      <c r="F190" s="124">
        <f>F191+F192+F193+F194+F195+F196+F197+F198+F199+F200+F201+F202+F203</f>
        <v>600</v>
      </c>
      <c r="G190" s="124"/>
      <c r="H190" s="124">
        <f>H191+H192+H193+H194+H195+H196+H197+H198+H199+H200+H201+H202+H203</f>
        <v>12322</v>
      </c>
      <c r="I190" s="145">
        <f>I191+I192+I193+I194+I195+I196+I197+I198+I199+I200+I201+I202+I203</f>
        <v>18202</v>
      </c>
    </row>
    <row r="191" spans="1:9" s="23" customFormat="1" ht="15">
      <c r="A191" s="136" t="s">
        <v>382</v>
      </c>
      <c r="B191" s="127">
        <v>512211</v>
      </c>
      <c r="C191" s="128" t="s">
        <v>213</v>
      </c>
      <c r="D191" s="129">
        <v>0</v>
      </c>
      <c r="E191" s="129">
        <v>0</v>
      </c>
      <c r="F191" s="129">
        <v>0</v>
      </c>
      <c r="G191" s="134">
        <v>0</v>
      </c>
      <c r="H191" s="161">
        <v>3188</v>
      </c>
      <c r="I191" s="130">
        <f>D191+E191+F191+G191+H191</f>
        <v>3188</v>
      </c>
    </row>
    <row r="192" spans="1:9" s="23" customFormat="1" ht="15">
      <c r="A192" s="136" t="s">
        <v>383</v>
      </c>
      <c r="B192" s="127">
        <v>512212</v>
      </c>
      <c r="C192" s="128" t="s">
        <v>214</v>
      </c>
      <c r="D192" s="129">
        <v>0</v>
      </c>
      <c r="E192" s="129">
        <v>0</v>
      </c>
      <c r="F192" s="129">
        <v>0</v>
      </c>
      <c r="G192" s="134">
        <v>0</v>
      </c>
      <c r="H192" s="161">
        <v>860</v>
      </c>
      <c r="I192" s="130">
        <f aca="true" t="shared" si="18" ref="I192:I203">D192+E192+F192+G192+H192</f>
        <v>860</v>
      </c>
    </row>
    <row r="193" spans="1:9" s="23" customFormat="1" ht="15">
      <c r="A193" s="136" t="s">
        <v>384</v>
      </c>
      <c r="B193" s="127">
        <v>512221</v>
      </c>
      <c r="C193" s="128" t="s">
        <v>215</v>
      </c>
      <c r="D193" s="129">
        <v>3600</v>
      </c>
      <c r="E193" s="129">
        <v>0</v>
      </c>
      <c r="F193" s="129">
        <v>0</v>
      </c>
      <c r="G193" s="134">
        <v>1680</v>
      </c>
      <c r="H193" s="161">
        <v>3000</v>
      </c>
      <c r="I193" s="130">
        <f t="shared" si="18"/>
        <v>8280</v>
      </c>
    </row>
    <row r="194" spans="1:9" s="25" customFormat="1" ht="15">
      <c r="A194" s="136" t="s">
        <v>441</v>
      </c>
      <c r="B194" s="127">
        <v>512222</v>
      </c>
      <c r="C194" s="128" t="s">
        <v>216</v>
      </c>
      <c r="D194" s="129">
        <v>0</v>
      </c>
      <c r="E194" s="129">
        <v>0</v>
      </c>
      <c r="F194" s="129">
        <v>0</v>
      </c>
      <c r="G194" s="134">
        <v>0</v>
      </c>
      <c r="H194" s="161">
        <v>960</v>
      </c>
      <c r="I194" s="130">
        <f t="shared" si="18"/>
        <v>960</v>
      </c>
    </row>
    <row r="195" spans="1:9" s="25" customFormat="1" ht="28.5">
      <c r="A195" s="136" t="s">
        <v>385</v>
      </c>
      <c r="B195" s="127">
        <v>512231</v>
      </c>
      <c r="C195" s="128" t="s">
        <v>217</v>
      </c>
      <c r="D195" s="129">
        <v>0</v>
      </c>
      <c r="E195" s="129">
        <v>0</v>
      </c>
      <c r="F195" s="129">
        <v>0</v>
      </c>
      <c r="G195" s="134">
        <v>0</v>
      </c>
      <c r="H195" s="161">
        <v>96</v>
      </c>
      <c r="I195" s="130">
        <f t="shared" si="18"/>
        <v>96</v>
      </c>
    </row>
    <row r="196" spans="1:9" s="25" customFormat="1" ht="15">
      <c r="A196" s="136" t="s">
        <v>386</v>
      </c>
      <c r="B196" s="127">
        <v>512232</v>
      </c>
      <c r="C196" s="128" t="s">
        <v>218</v>
      </c>
      <c r="D196" s="129">
        <v>0</v>
      </c>
      <c r="E196" s="129">
        <v>0</v>
      </c>
      <c r="F196" s="129">
        <v>0</v>
      </c>
      <c r="G196" s="134">
        <v>0</v>
      </c>
      <c r="H196" s="161">
        <v>50</v>
      </c>
      <c r="I196" s="130">
        <f t="shared" si="18"/>
        <v>50</v>
      </c>
    </row>
    <row r="197" spans="1:9" s="25" customFormat="1" ht="15">
      <c r="A197" s="136" t="s">
        <v>416</v>
      </c>
      <c r="B197" s="127">
        <v>512251</v>
      </c>
      <c r="C197" s="128" t="s">
        <v>219</v>
      </c>
      <c r="D197" s="129">
        <v>0</v>
      </c>
      <c r="E197" s="129">
        <v>0</v>
      </c>
      <c r="F197" s="129">
        <v>0</v>
      </c>
      <c r="G197" s="134">
        <v>0</v>
      </c>
      <c r="H197" s="162">
        <v>780</v>
      </c>
      <c r="I197" s="130">
        <f t="shared" si="18"/>
        <v>780</v>
      </c>
    </row>
    <row r="198" spans="1:9" s="25" customFormat="1" ht="15">
      <c r="A198" s="136" t="s">
        <v>387</v>
      </c>
      <c r="B198" s="127">
        <v>5122511</v>
      </c>
      <c r="C198" s="138" t="s">
        <v>220</v>
      </c>
      <c r="D198" s="129">
        <v>0</v>
      </c>
      <c r="E198" s="129">
        <v>0</v>
      </c>
      <c r="F198" s="129">
        <v>0</v>
      </c>
      <c r="G198" s="134">
        <v>0</v>
      </c>
      <c r="H198" s="162">
        <v>1188</v>
      </c>
      <c r="I198" s="130">
        <f t="shared" si="18"/>
        <v>1188</v>
      </c>
    </row>
    <row r="199" spans="1:9" s="25" customFormat="1" ht="15">
      <c r="A199" s="136" t="s">
        <v>388</v>
      </c>
      <c r="B199" s="127">
        <v>512411</v>
      </c>
      <c r="C199" s="138" t="s">
        <v>221</v>
      </c>
      <c r="D199" s="129">
        <v>0</v>
      </c>
      <c r="E199" s="129">
        <v>0</v>
      </c>
      <c r="F199" s="129">
        <v>0</v>
      </c>
      <c r="G199" s="134">
        <v>0</v>
      </c>
      <c r="H199" s="162">
        <v>440</v>
      </c>
      <c r="I199" s="130">
        <f t="shared" si="18"/>
        <v>440</v>
      </c>
    </row>
    <row r="200" spans="1:9" s="25" customFormat="1" ht="15">
      <c r="A200" s="136" t="s">
        <v>389</v>
      </c>
      <c r="B200" s="127">
        <v>512511</v>
      </c>
      <c r="C200" s="128" t="s">
        <v>222</v>
      </c>
      <c r="D200" s="129">
        <v>0</v>
      </c>
      <c r="E200" s="129">
        <v>0</v>
      </c>
      <c r="F200" s="129">
        <v>0</v>
      </c>
      <c r="G200" s="134">
        <v>0</v>
      </c>
      <c r="H200" s="162">
        <v>200</v>
      </c>
      <c r="I200" s="130">
        <f t="shared" si="18"/>
        <v>200</v>
      </c>
    </row>
    <row r="201" spans="1:9" s="25" customFormat="1" ht="15">
      <c r="A201" s="136" t="s">
        <v>390</v>
      </c>
      <c r="B201" s="127">
        <v>512521</v>
      </c>
      <c r="C201" s="128" t="s">
        <v>223</v>
      </c>
      <c r="D201" s="129"/>
      <c r="E201" s="129">
        <v>0</v>
      </c>
      <c r="F201" s="129">
        <v>0</v>
      </c>
      <c r="G201" s="129">
        <v>0</v>
      </c>
      <c r="H201" s="162">
        <v>960</v>
      </c>
      <c r="I201" s="130">
        <f t="shared" si="18"/>
        <v>960</v>
      </c>
    </row>
    <row r="202" spans="1:9" s="25" customFormat="1" ht="15">
      <c r="A202" s="136" t="s">
        <v>391</v>
      </c>
      <c r="B202" s="127">
        <v>512531</v>
      </c>
      <c r="C202" s="138" t="s">
        <v>224</v>
      </c>
      <c r="D202" s="129">
        <v>0</v>
      </c>
      <c r="E202" s="129">
        <v>0</v>
      </c>
      <c r="F202" s="129">
        <v>300</v>
      </c>
      <c r="G202" s="129">
        <v>0</v>
      </c>
      <c r="H202" s="162">
        <v>300</v>
      </c>
      <c r="I202" s="130">
        <f t="shared" si="18"/>
        <v>600</v>
      </c>
    </row>
    <row r="203" spans="1:9" s="25" customFormat="1" ht="15">
      <c r="A203" s="136" t="s">
        <v>392</v>
      </c>
      <c r="B203" s="127">
        <v>512811</v>
      </c>
      <c r="C203" s="138" t="s">
        <v>225</v>
      </c>
      <c r="D203" s="129">
        <v>0</v>
      </c>
      <c r="E203" s="129">
        <v>0</v>
      </c>
      <c r="F203" s="129">
        <v>300</v>
      </c>
      <c r="G203" s="129">
        <v>0</v>
      </c>
      <c r="H203" s="162">
        <v>300</v>
      </c>
      <c r="I203" s="130">
        <f t="shared" si="18"/>
        <v>600</v>
      </c>
    </row>
    <row r="204" spans="1:9" s="25" customFormat="1" ht="15">
      <c r="A204" s="135" t="s">
        <v>38</v>
      </c>
      <c r="B204" s="122">
        <v>515</v>
      </c>
      <c r="C204" s="148" t="s">
        <v>226</v>
      </c>
      <c r="D204" s="124">
        <f aca="true" t="shared" si="19" ref="D204:I204">D205</f>
        <v>0</v>
      </c>
      <c r="E204" s="124">
        <f t="shared" si="19"/>
        <v>0</v>
      </c>
      <c r="F204" s="124">
        <f t="shared" si="19"/>
        <v>0</v>
      </c>
      <c r="G204" s="124">
        <f t="shared" si="19"/>
        <v>0</v>
      </c>
      <c r="H204" s="124">
        <f t="shared" si="19"/>
        <v>4440</v>
      </c>
      <c r="I204" s="145">
        <f t="shared" si="19"/>
        <v>4440</v>
      </c>
    </row>
    <row r="205" spans="1:9" s="25" customFormat="1" ht="15.75" thickBot="1">
      <c r="A205" s="163" t="s">
        <v>393</v>
      </c>
      <c r="B205" s="164">
        <v>515111</v>
      </c>
      <c r="C205" s="165" t="s">
        <v>227</v>
      </c>
      <c r="D205" s="151">
        <v>0</v>
      </c>
      <c r="E205" s="151">
        <v>0</v>
      </c>
      <c r="F205" s="151">
        <v>0</v>
      </c>
      <c r="G205" s="151">
        <v>0</v>
      </c>
      <c r="H205" s="166">
        <v>4440</v>
      </c>
      <c r="I205" s="167">
        <f>D205+E205+F205+G205+H205</f>
        <v>4440</v>
      </c>
    </row>
    <row r="206" spans="1:9" s="25" customFormat="1" ht="15.75" thickBot="1">
      <c r="A206" s="168"/>
      <c r="B206" s="169" t="s">
        <v>442</v>
      </c>
      <c r="C206" s="170" t="s">
        <v>443</v>
      </c>
      <c r="D206" s="114">
        <f>D10+D188</f>
        <v>371774</v>
      </c>
      <c r="E206" s="114">
        <f>E10+E188</f>
        <v>0</v>
      </c>
      <c r="F206" s="114">
        <f>F10+F188</f>
        <v>2979898</v>
      </c>
      <c r="G206" s="114">
        <f>G10+G188</f>
        <v>44000</v>
      </c>
      <c r="H206" s="114">
        <f>H10+H188</f>
        <v>331666</v>
      </c>
      <c r="I206" s="171">
        <f>I188+I10</f>
        <v>3727338</v>
      </c>
    </row>
    <row r="207" spans="1:9" s="23" customFormat="1" ht="30.75" thickBot="1">
      <c r="A207" s="168"/>
      <c r="B207" s="169"/>
      <c r="C207" s="172" t="s">
        <v>504</v>
      </c>
      <c r="D207" s="173">
        <f>SUM(D206:D206)</f>
        <v>371774</v>
      </c>
      <c r="E207" s="114">
        <f>SUM(E206:E206)</f>
        <v>0</v>
      </c>
      <c r="F207" s="114">
        <f>F10+F188</f>
        <v>2979898</v>
      </c>
      <c r="G207" s="114">
        <f>SUM(G206:G206)</f>
        <v>44000</v>
      </c>
      <c r="H207" s="114">
        <f>H10+H188</f>
        <v>331666</v>
      </c>
      <c r="I207" s="171">
        <f>I10+I188</f>
        <v>3727338</v>
      </c>
    </row>
    <row r="208" spans="1:9" s="31" customFormat="1" ht="18.75" customHeight="1">
      <c r="A208" s="174"/>
      <c r="B208" s="175"/>
      <c r="C208" s="176"/>
      <c r="D208" s="177"/>
      <c r="E208" s="177"/>
      <c r="I208" s="38"/>
    </row>
    <row r="209" spans="1:8" s="31" customFormat="1" ht="30.75" customHeight="1">
      <c r="A209" s="175"/>
      <c r="B209" s="178"/>
      <c r="C209" s="178"/>
      <c r="D209" s="215"/>
      <c r="E209" s="216"/>
      <c r="F209" s="217"/>
      <c r="G209" s="217"/>
      <c r="H209" s="217"/>
    </row>
    <row r="210" spans="1:8" s="31" customFormat="1" ht="17.25" customHeight="1">
      <c r="A210" s="175"/>
      <c r="B210" s="179"/>
      <c r="C210" s="178"/>
      <c r="D210" s="218" t="s">
        <v>520</v>
      </c>
      <c r="E210" s="219" t="s">
        <v>521</v>
      </c>
      <c r="F210" s="220"/>
      <c r="G210" s="220"/>
      <c r="H210" s="220"/>
    </row>
    <row r="211" spans="1:8" s="31" customFormat="1" ht="15.75" customHeight="1">
      <c r="A211" s="174"/>
      <c r="B211" s="180"/>
      <c r="C211" s="181"/>
      <c r="D211" s="214" t="s">
        <v>519</v>
      </c>
      <c r="E211" s="221"/>
      <c r="F211" s="221"/>
      <c r="G211" s="221"/>
      <c r="H211" s="221"/>
    </row>
    <row r="212" spans="1:9" s="31" customFormat="1" ht="18.75" customHeight="1">
      <c r="A212" s="175"/>
      <c r="B212" s="182"/>
      <c r="C212" s="182"/>
      <c r="D212" s="218"/>
      <c r="E212" s="231"/>
      <c r="F212" s="231"/>
      <c r="G212" s="231"/>
      <c r="H212" s="232"/>
      <c r="I212" s="232"/>
    </row>
    <row r="213" spans="3:9" s="31" customFormat="1" ht="18.75" customHeight="1">
      <c r="C213" s="229" t="s">
        <v>522</v>
      </c>
      <c r="D213" s="230"/>
      <c r="E213" s="222"/>
      <c r="F213" s="223"/>
      <c r="G213" s="224"/>
      <c r="H213" s="225"/>
      <c r="I213" s="234"/>
    </row>
    <row r="214" spans="1:9" ht="15.75" customHeight="1">
      <c r="A214" s="101"/>
      <c r="D214" s="224"/>
      <c r="E214" s="233"/>
      <c r="F214" s="235"/>
      <c r="G214" s="233"/>
      <c r="H214" s="236"/>
      <c r="I214" s="236"/>
    </row>
    <row r="215" spans="1:8" ht="15">
      <c r="A215" s="101"/>
      <c r="D215" s="226"/>
      <c r="E215" s="226"/>
      <c r="F215" s="227"/>
      <c r="G215" s="226"/>
      <c r="H215" s="228"/>
    </row>
    <row r="216" spans="1:8" ht="15">
      <c r="A216" s="101"/>
      <c r="D216" s="226"/>
      <c r="E216" s="226"/>
      <c r="F216" s="227"/>
      <c r="G216" s="226"/>
      <c r="H216" s="226"/>
    </row>
    <row r="217" spans="1:5" ht="15">
      <c r="A217" s="101"/>
      <c r="B217" s="183"/>
      <c r="C217" s="183"/>
      <c r="D217" s="183"/>
      <c r="E217" s="184"/>
    </row>
    <row r="218" spans="1:5" ht="15">
      <c r="A218" s="101"/>
      <c r="B218" s="183"/>
      <c r="C218" s="183"/>
      <c r="D218" s="183"/>
      <c r="E218" s="183"/>
    </row>
    <row r="219" spans="1:5" ht="15" customHeight="1">
      <c r="A219" s="101"/>
      <c r="B219" s="185"/>
      <c r="C219" s="185"/>
      <c r="D219" s="185"/>
      <c r="E219" s="185"/>
    </row>
    <row r="220" spans="1:5" ht="15">
      <c r="A220" s="101"/>
      <c r="B220" s="186"/>
      <c r="C220" s="186"/>
      <c r="D220" s="186"/>
      <c r="E220" s="186"/>
    </row>
  </sheetData>
  <sheetProtection/>
  <mergeCells count="11">
    <mergeCell ref="A2:I2"/>
    <mergeCell ref="E210:H210"/>
    <mergeCell ref="D211:H211"/>
    <mergeCell ref="F209:H209"/>
    <mergeCell ref="A1:I1"/>
    <mergeCell ref="H4:I4"/>
    <mergeCell ref="B5:D5"/>
    <mergeCell ref="A6:A8"/>
    <mergeCell ref="B6:B8"/>
    <mergeCell ref="C6:C8"/>
    <mergeCell ref="D6:I6"/>
  </mergeCells>
  <printOptions/>
  <pageMargins left="0.7" right="0.7" top="0.47" bottom="0.55" header="0.3" footer="0.3"/>
  <pageSetup fitToHeight="0" fitToWidth="1" horizontalDpi="360" verticalDpi="36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2022-12-09T12:12:44Z</dcterms:modified>
  <cp:category/>
  <cp:version/>
  <cp:contentType/>
  <cp:contentStatus/>
</cp:coreProperties>
</file>